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NA\"/>
    </mc:Choice>
  </mc:AlternateContent>
  <xr:revisionPtr revIDLastSave="0" documentId="8_{859E25E6-6EC4-4A0B-BA9E-6DEFAC81E230}" xr6:coauthVersionLast="36" xr6:coauthVersionMax="36" xr10:uidLastSave="{00000000-0000-0000-0000-000000000000}"/>
  <bookViews>
    <workbookView xWindow="0" yWindow="0" windowWidth="28800" windowHeight="11625" activeTab="2" xr2:uid="{ECC16F79-8F72-46C3-B62B-56E14731B01A}"/>
  </bookViews>
  <sheets>
    <sheet name="MCAE23" sheetId="1" r:id="rId1"/>
    <sheet name="SigPAC" sheetId="2" r:id="rId2"/>
    <sheet name="PAC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3" l="1"/>
  <c r="J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C27" i="3"/>
  <c r="H14" i="2"/>
  <c r="H13" i="2"/>
  <c r="H12" i="2"/>
  <c r="H11" i="2"/>
  <c r="H10" i="2"/>
  <c r="H9" i="2"/>
  <c r="H8" i="2"/>
  <c r="H7" i="2"/>
  <c r="H6" i="2"/>
  <c r="H5" i="2"/>
  <c r="H4" i="2"/>
  <c r="H3" i="2"/>
  <c r="H15" i="2" s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" i="2"/>
  <c r="C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30" i="2" s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3" i="1"/>
  <c r="T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21" i="1" s="1"/>
  <c r="U4" i="1"/>
  <c r="U3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M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7" i="1" s="1"/>
  <c r="C27" i="1"/>
  <c r="D26" i="1"/>
  <c r="D25" i="1"/>
  <c r="H11" i="1" s="1"/>
  <c r="D24" i="1"/>
  <c r="D23" i="1"/>
  <c r="D22" i="1"/>
  <c r="D21" i="1"/>
  <c r="D20" i="1"/>
  <c r="H3" i="1" s="1"/>
  <c r="D19" i="1"/>
  <c r="D18" i="1"/>
  <c r="D17" i="1"/>
  <c r="D16" i="1"/>
  <c r="H12" i="1" s="1"/>
  <c r="D15" i="1"/>
  <c r="D14" i="1"/>
  <c r="H13" i="1"/>
  <c r="D13" i="1"/>
  <c r="D12" i="1"/>
  <c r="D11" i="1"/>
  <c r="H10" i="1"/>
  <c r="D10" i="1"/>
  <c r="D9" i="1"/>
  <c r="H8" i="1"/>
  <c r="D8" i="1"/>
  <c r="D7" i="1"/>
  <c r="E7" i="1" s="1"/>
  <c r="H6" i="1"/>
  <c r="D6" i="1"/>
  <c r="H5" i="1"/>
  <c r="D5" i="1"/>
  <c r="H4" i="1"/>
  <c r="D4" i="1"/>
  <c r="H7" i="1" s="1"/>
  <c r="D3" i="1"/>
  <c r="D27" i="1" s="1"/>
  <c r="E21" i="1" l="1"/>
  <c r="E23" i="1"/>
  <c r="E8" i="1"/>
  <c r="E9" i="1"/>
  <c r="E22" i="1"/>
  <c r="E10" i="1"/>
  <c r="E6" i="1"/>
  <c r="E11" i="1"/>
  <c r="E26" i="1"/>
  <c r="E20" i="1"/>
  <c r="E24" i="1"/>
  <c r="E16" i="1"/>
  <c r="E13" i="1"/>
  <c r="E5" i="1"/>
  <c r="E14" i="1"/>
  <c r="E15" i="1"/>
  <c r="E17" i="1"/>
  <c r="E18" i="1"/>
  <c r="E12" i="1"/>
  <c r="E19" i="1"/>
  <c r="E25" i="1"/>
  <c r="H14" i="1"/>
  <c r="H15" i="1" s="1"/>
  <c r="E4" i="1"/>
  <c r="H9" i="1"/>
  <c r="E3" i="1"/>
</calcChain>
</file>

<file path=xl/sharedStrings.xml><?xml version="1.0" encoding="utf-8"?>
<sst xmlns="http://schemas.openxmlformats.org/spreadsheetml/2006/main" count="255" uniqueCount="96">
  <si>
    <t>MCAE23</t>
  </si>
  <si>
    <t>Value</t>
  </si>
  <si>
    <t>Count</t>
  </si>
  <si>
    <t>ha</t>
  </si>
  <si>
    <t>Alfalfa</t>
  </si>
  <si>
    <t>Citricos</t>
  </si>
  <si>
    <t>Impr/Urbano</t>
  </si>
  <si>
    <t>Frutales</t>
  </si>
  <si>
    <t>Olivar</t>
  </si>
  <si>
    <t>Viñedo</t>
  </si>
  <si>
    <t>Agua</t>
  </si>
  <si>
    <t>Suelo desnudo</t>
  </si>
  <si>
    <t>Arti/Improd</t>
  </si>
  <si>
    <t>Trigo</t>
  </si>
  <si>
    <t xml:space="preserve">Forestal </t>
  </si>
  <si>
    <t>Cebada</t>
  </si>
  <si>
    <t>Frutos cascara</t>
  </si>
  <si>
    <t>Centeno</t>
  </si>
  <si>
    <t>Huerta</t>
  </si>
  <si>
    <t>Avena</t>
  </si>
  <si>
    <t>Invernaderos</t>
  </si>
  <si>
    <t>Girasol</t>
  </si>
  <si>
    <t>Pastizal</t>
  </si>
  <si>
    <t>Maiz</t>
  </si>
  <si>
    <t>Remolacha</t>
  </si>
  <si>
    <t>Cutivos</t>
  </si>
  <si>
    <t>Arroz</t>
  </si>
  <si>
    <t>Leguminosas</t>
  </si>
  <si>
    <t>Horticolas</t>
  </si>
  <si>
    <t>Citrico</t>
  </si>
  <si>
    <t>Coniferas</t>
  </si>
  <si>
    <t>Frond. Caducifolias</t>
  </si>
  <si>
    <t>Frond. Perennifolias</t>
  </si>
  <si>
    <t>Bajo plastico</t>
  </si>
  <si>
    <t>MCAE23 Revisado</t>
  </si>
  <si>
    <t>MCAE23 Pendiente</t>
  </si>
  <si>
    <t>Frond. Perrenifolias</t>
  </si>
  <si>
    <t>SigPAC</t>
  </si>
  <si>
    <t>Citricos-Frutales</t>
  </si>
  <si>
    <t>Citricos-Frutales cascara</t>
  </si>
  <si>
    <t>Frutales-Frutales cascara</t>
  </si>
  <si>
    <t>Olivar-Citricos</t>
  </si>
  <si>
    <t>Edificaciones</t>
  </si>
  <si>
    <t>Forestal</t>
  </si>
  <si>
    <t>Frutos secos</t>
  </si>
  <si>
    <t>Frutos secos-Olivar</t>
  </si>
  <si>
    <t>Frutos secos-Viñedo</t>
  </si>
  <si>
    <t>Improductivos</t>
  </si>
  <si>
    <t>Olivar-Frutal</t>
  </si>
  <si>
    <t>Pasto Arbustivo</t>
  </si>
  <si>
    <t>Pasto Arbolado</t>
  </si>
  <si>
    <t>Tierra arable</t>
  </si>
  <si>
    <t>Viales</t>
  </si>
  <si>
    <t>Viñedo-Frutal</t>
  </si>
  <si>
    <t>Viñedo-Olivar</t>
  </si>
  <si>
    <t>Zona urbana</t>
  </si>
  <si>
    <t>Instalaciones energeticas</t>
  </si>
  <si>
    <t>Artificial/Impr</t>
  </si>
  <si>
    <t>Cultivos</t>
  </si>
  <si>
    <t>PAC</t>
  </si>
  <si>
    <t>Clase_TD</t>
  </si>
  <si>
    <t>Veza</t>
  </si>
  <si>
    <t>Praten. Cultivadas</t>
  </si>
  <si>
    <t>Manzanos</t>
  </si>
  <si>
    <t>Perales</t>
  </si>
  <si>
    <t>Lavanda</t>
  </si>
  <si>
    <t>Naranjos/Mandarinos</t>
  </si>
  <si>
    <t>Limoneros</t>
  </si>
  <si>
    <t>Melocotoneros</t>
  </si>
  <si>
    <t>Caquis</t>
  </si>
  <si>
    <t>Granados</t>
  </si>
  <si>
    <t>Patata</t>
  </si>
  <si>
    <t>Garbanzos</t>
  </si>
  <si>
    <t>Alubias</t>
  </si>
  <si>
    <t>Zanahoria</t>
  </si>
  <si>
    <t>Ajo</t>
  </si>
  <si>
    <t>Cebolla</t>
  </si>
  <si>
    <t>Fresas</t>
  </si>
  <si>
    <t>Puerros</t>
  </si>
  <si>
    <t>Lechuga</t>
  </si>
  <si>
    <t>Brócoli</t>
  </si>
  <si>
    <t>Esparceta</t>
  </si>
  <si>
    <t>Tomate</t>
  </si>
  <si>
    <t>Sandía-Melón</t>
  </si>
  <si>
    <t>Aguacate</t>
  </si>
  <si>
    <t>Ciruelo</t>
  </si>
  <si>
    <t>Higuera</t>
  </si>
  <si>
    <t>Almendro</t>
  </si>
  <si>
    <t>Pistacho</t>
  </si>
  <si>
    <t>Nogal</t>
  </si>
  <si>
    <t>Invernadero</t>
  </si>
  <si>
    <t>COD_TD</t>
  </si>
  <si>
    <t>ID_MCAE23</t>
  </si>
  <si>
    <t>Clase_MCAE23</t>
  </si>
  <si>
    <t>Parcelas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</si>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</sst>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/>
    <xf numFmtId="165" fontId="0" fillId="0" borderId="0" xfId="0" applyNumberFormat="1"/>
    <xf numFmtId="3" fontId="1" fillId="0" borderId="0" xfId="0" applyNumberFormat="1" applyFont="1"/>
    <xf numFmtId="1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1" applyNumberFormat="1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Normal_Hoja1" xfId="1" xr:uid="{CA594CB1-1924-4D50-A82C-C8955FE616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B9C30-A0E9-4449-A488-97BEDF1AFC0B}">
  <dimension ref="A1:V27"/>
  <sheetViews>
    <sheetView topLeftCell="B1" workbookViewId="0">
      <selection activeCell="S23" sqref="S23"/>
    </sheetView>
  </sheetViews>
  <sheetFormatPr baseColWidth="10" defaultRowHeight="15" x14ac:dyDescent="0.25"/>
  <cols>
    <col min="2" max="2" width="19.140625" bestFit="1" customWidth="1"/>
    <col min="7" max="7" width="13.28515625" bestFit="1" customWidth="1"/>
    <col min="12" max="12" width="19.140625" bestFit="1" customWidth="1"/>
    <col min="19" max="19" width="18.7109375" bestFit="1" customWidth="1"/>
  </cols>
  <sheetData>
    <row r="1" spans="1:22" ht="15.75" thickBot="1" x14ac:dyDescent="0.3">
      <c r="A1" s="1" t="s">
        <v>0</v>
      </c>
      <c r="B1" s="2"/>
      <c r="C1" s="2"/>
      <c r="D1" s="2"/>
      <c r="E1" s="3"/>
      <c r="F1" s="4"/>
      <c r="G1" s="1" t="s">
        <v>0</v>
      </c>
      <c r="H1" s="3"/>
      <c r="K1" s="1" t="s">
        <v>34</v>
      </c>
      <c r="L1" s="2"/>
      <c r="M1" s="2"/>
      <c r="N1" s="2"/>
      <c r="O1" s="3"/>
      <c r="R1" s="1" t="s">
        <v>35</v>
      </c>
      <c r="S1" s="2"/>
      <c r="T1" s="2"/>
      <c r="U1" s="2"/>
      <c r="V1" s="3"/>
    </row>
    <row r="2" spans="1:22" x14ac:dyDescent="0.25">
      <c r="A2" s="5" t="s">
        <v>1</v>
      </c>
      <c r="B2" s="5"/>
      <c r="C2" s="6" t="s">
        <v>2</v>
      </c>
      <c r="D2" s="7" t="s">
        <v>3</v>
      </c>
      <c r="E2" s="7"/>
      <c r="F2" s="7"/>
      <c r="G2" s="7"/>
      <c r="H2" s="7"/>
      <c r="K2" s="5" t="s">
        <v>1</v>
      </c>
      <c r="L2" s="5"/>
      <c r="M2" s="6" t="s">
        <v>2</v>
      </c>
      <c r="N2" s="7" t="s">
        <v>3</v>
      </c>
      <c r="O2" s="7"/>
      <c r="R2" s="5" t="s">
        <v>1</v>
      </c>
      <c r="S2" s="5"/>
      <c r="T2" s="6" t="s">
        <v>2</v>
      </c>
      <c r="U2" s="7" t="s">
        <v>3</v>
      </c>
      <c r="V2" s="7"/>
    </row>
    <row r="3" spans="1:22" x14ac:dyDescent="0.25">
      <c r="A3" s="8">
        <v>2</v>
      </c>
      <c r="B3" s="8" t="s">
        <v>4</v>
      </c>
      <c r="C3" s="8">
        <v>7156</v>
      </c>
      <c r="D3" s="8">
        <f>C3*100/10000</f>
        <v>71.56</v>
      </c>
      <c r="E3" s="9">
        <f>D3/$D$27</f>
        <v>1.2861602258005611E-3</v>
      </c>
      <c r="F3" s="9"/>
      <c r="G3" s="9" t="s">
        <v>5</v>
      </c>
      <c r="H3" s="8">
        <f>D20</f>
        <v>14478.1</v>
      </c>
      <c r="K3" s="8">
        <v>2</v>
      </c>
      <c r="L3" s="8" t="s">
        <v>4</v>
      </c>
      <c r="M3" s="8">
        <v>6718</v>
      </c>
      <c r="N3" s="8">
        <f>M3*100/10000</f>
        <v>67.180000000000007</v>
      </c>
      <c r="O3" s="9">
        <f>N3/$N$27</f>
        <v>1.4568120710259861E-3</v>
      </c>
      <c r="R3" s="11">
        <v>2</v>
      </c>
      <c r="S3" s="11" t="s">
        <v>4</v>
      </c>
      <c r="T3" s="8">
        <v>448</v>
      </c>
      <c r="U3" s="8">
        <f>T3*100/10000</f>
        <v>4.4800000000000004</v>
      </c>
      <c r="V3" s="9">
        <f>U3/$U$21</f>
        <v>4.5517630969870988E-4</v>
      </c>
    </row>
    <row r="4" spans="1:22" x14ac:dyDescent="0.25">
      <c r="A4" s="8">
        <v>3</v>
      </c>
      <c r="B4" s="8" t="s">
        <v>6</v>
      </c>
      <c r="C4" s="8">
        <v>1193039</v>
      </c>
      <c r="D4" s="8">
        <f>C4*100/10000</f>
        <v>11930.39</v>
      </c>
      <c r="E4" s="9">
        <f>D4/$D$27</f>
        <v>0.21442695774579032</v>
      </c>
      <c r="F4" s="9"/>
      <c r="G4" s="9" t="s">
        <v>7</v>
      </c>
      <c r="H4" s="8">
        <f>D19</f>
        <v>6099.97</v>
      </c>
      <c r="K4" s="8">
        <v>3</v>
      </c>
      <c r="L4" s="8" t="s">
        <v>6</v>
      </c>
      <c r="M4" s="8">
        <v>1060415</v>
      </c>
      <c r="N4" s="8">
        <f>M4*100/10000</f>
        <v>10604.15</v>
      </c>
      <c r="O4" s="9">
        <f t="shared" ref="O4:O26" si="0">N4/$N$27</f>
        <v>0.22995316646278965</v>
      </c>
      <c r="R4" s="11">
        <v>3</v>
      </c>
      <c r="S4" s="8" t="s">
        <v>6</v>
      </c>
      <c r="T4" s="8">
        <v>135689</v>
      </c>
      <c r="U4" s="8">
        <f t="shared" ref="U4:U20" si="1">T4*100/10000</f>
        <v>1356.89</v>
      </c>
      <c r="V4" s="9">
        <f t="shared" ref="V4:V20" si="2">U4/$U$21</f>
        <v>0.13786254081854518</v>
      </c>
    </row>
    <row r="5" spans="1:22" x14ac:dyDescent="0.25">
      <c r="A5" s="8">
        <v>12</v>
      </c>
      <c r="B5" s="8" t="s">
        <v>8</v>
      </c>
      <c r="C5" s="8">
        <v>10839</v>
      </c>
      <c r="D5" s="8">
        <f>C5*100/10000</f>
        <v>108.39</v>
      </c>
      <c r="E5" s="9">
        <f>D5/$D$27</f>
        <v>1.9481121698507941E-3</v>
      </c>
      <c r="F5" s="9"/>
      <c r="G5" t="s">
        <v>8</v>
      </c>
      <c r="H5" s="8">
        <f>D5</f>
        <v>108.39</v>
      </c>
      <c r="K5" s="8">
        <v>12</v>
      </c>
      <c r="L5" s="8" t="s">
        <v>8</v>
      </c>
      <c r="M5" s="8">
        <v>10767</v>
      </c>
      <c r="N5" s="8">
        <f>M5*100/10000</f>
        <v>107.67</v>
      </c>
      <c r="O5" s="9">
        <f t="shared" si="0"/>
        <v>2.33484602094921E-3</v>
      </c>
      <c r="R5" s="11">
        <v>12</v>
      </c>
      <c r="S5" s="11" t="s">
        <v>8</v>
      </c>
      <c r="T5" s="8">
        <v>74</v>
      </c>
      <c r="U5" s="8">
        <f t="shared" si="1"/>
        <v>0.74</v>
      </c>
      <c r="V5" s="9">
        <f t="shared" si="2"/>
        <v>7.5185372584161893E-5</v>
      </c>
    </row>
    <row r="6" spans="1:22" x14ac:dyDescent="0.25">
      <c r="A6" s="8">
        <v>13</v>
      </c>
      <c r="B6" s="8" t="s">
        <v>9</v>
      </c>
      <c r="C6" s="8">
        <v>166636</v>
      </c>
      <c r="D6" s="8">
        <f>C6*100/10000</f>
        <v>1666.36</v>
      </c>
      <c r="E6" s="9">
        <f>D6/$D$27</f>
        <v>2.9949775766699594E-2</v>
      </c>
      <c r="F6" s="9"/>
      <c r="G6" s="9" t="s">
        <v>10</v>
      </c>
      <c r="H6" s="8">
        <f>D26</f>
        <v>1524.84</v>
      </c>
      <c r="K6" s="8">
        <v>13</v>
      </c>
      <c r="L6" s="8" t="s">
        <v>9</v>
      </c>
      <c r="M6" s="8">
        <v>166337</v>
      </c>
      <c r="N6" s="8">
        <f>M6*100/10000</f>
        <v>1663.37</v>
      </c>
      <c r="O6" s="9">
        <f t="shared" si="0"/>
        <v>3.6070519419209503E-2</v>
      </c>
      <c r="R6" s="11">
        <v>13</v>
      </c>
      <c r="S6" s="11" t="s">
        <v>9</v>
      </c>
      <c r="T6" s="8">
        <v>242</v>
      </c>
      <c r="U6" s="8">
        <f t="shared" si="1"/>
        <v>2.42</v>
      </c>
      <c r="V6" s="9">
        <f t="shared" si="2"/>
        <v>2.4587648872117807E-4</v>
      </c>
    </row>
    <row r="7" spans="1:22" x14ac:dyDescent="0.25">
      <c r="A7" s="8">
        <v>20</v>
      </c>
      <c r="B7" s="8" t="s">
        <v>11</v>
      </c>
      <c r="C7" s="8">
        <v>81745</v>
      </c>
      <c r="D7" s="8">
        <f>C7*100/10000</f>
        <v>817.45</v>
      </c>
      <c r="E7" s="9">
        <f>D7/$D$27</f>
        <v>1.4692169879550989E-2</v>
      </c>
      <c r="F7" s="9"/>
      <c r="G7" s="9" t="s">
        <v>12</v>
      </c>
      <c r="H7" s="8">
        <f>D4</f>
        <v>11930.39</v>
      </c>
      <c r="K7" s="8">
        <v>20</v>
      </c>
      <c r="L7" s="8" t="s">
        <v>11</v>
      </c>
      <c r="M7" s="8">
        <v>78580</v>
      </c>
      <c r="N7" s="8">
        <f>M7*100/10000</f>
        <v>785.8</v>
      </c>
      <c r="O7" s="9">
        <f t="shared" si="0"/>
        <v>1.7040234078776716E-2</v>
      </c>
      <c r="R7" s="11">
        <v>20</v>
      </c>
      <c r="S7" s="11" t="s">
        <v>11</v>
      </c>
      <c r="T7" s="8">
        <v>3344</v>
      </c>
      <c r="U7" s="8">
        <f t="shared" si="1"/>
        <v>33.44</v>
      </c>
      <c r="V7" s="9">
        <f t="shared" si="2"/>
        <v>3.3975660259653699E-3</v>
      </c>
    </row>
    <row r="8" spans="1:22" x14ac:dyDescent="0.25">
      <c r="A8" s="8">
        <v>31</v>
      </c>
      <c r="B8" s="8" t="s">
        <v>13</v>
      </c>
      <c r="C8" s="8">
        <v>4104</v>
      </c>
      <c r="D8" s="8">
        <f>C8*100/10000</f>
        <v>41.04</v>
      </c>
      <c r="E8" s="9">
        <f>D8/$D$27</f>
        <v>7.376190003752799E-4</v>
      </c>
      <c r="F8" s="9"/>
      <c r="G8" s="9" t="s">
        <v>14</v>
      </c>
      <c r="H8" s="8">
        <f>D24+D23+D22</f>
        <v>702.09999999999991</v>
      </c>
      <c r="K8" s="8">
        <v>31</v>
      </c>
      <c r="L8" s="8" t="s">
        <v>13</v>
      </c>
      <c r="M8" s="8">
        <v>4098</v>
      </c>
      <c r="N8" s="8">
        <f>M8*100/10000</f>
        <v>40.98</v>
      </c>
      <c r="O8" s="9">
        <f t="shared" si="0"/>
        <v>8.886597003668488E-4</v>
      </c>
      <c r="R8" s="11">
        <v>31</v>
      </c>
      <c r="S8" s="11" t="s">
        <v>13</v>
      </c>
      <c r="T8" s="8">
        <v>8</v>
      </c>
      <c r="U8" s="8">
        <f t="shared" si="1"/>
        <v>0.08</v>
      </c>
      <c r="V8" s="9">
        <f t="shared" si="2"/>
        <v>8.1281483874769622E-6</v>
      </c>
    </row>
    <row r="9" spans="1:22" x14ac:dyDescent="0.25">
      <c r="A9" s="8">
        <v>32</v>
      </c>
      <c r="B9" s="8" t="s">
        <v>15</v>
      </c>
      <c r="C9" s="8">
        <v>15225</v>
      </c>
      <c r="D9" s="8">
        <f>C9*100/10000</f>
        <v>152.25</v>
      </c>
      <c r="E9" s="9">
        <f>D9/$D$27</f>
        <v>2.7364155167430887E-3</v>
      </c>
      <c r="F9" s="9"/>
      <c r="G9" s="9" t="s">
        <v>16</v>
      </c>
      <c r="H9" s="8">
        <f>D21</f>
        <v>481.97</v>
      </c>
      <c r="K9" s="8">
        <v>32</v>
      </c>
      <c r="L9" s="8" t="s">
        <v>15</v>
      </c>
      <c r="M9" s="8">
        <v>15241</v>
      </c>
      <c r="N9" s="8">
        <f>M9*100/10000</f>
        <v>152.41</v>
      </c>
      <c r="O9" s="9">
        <f t="shared" si="0"/>
        <v>3.305042092067141E-3</v>
      </c>
      <c r="R9" s="11">
        <v>52</v>
      </c>
      <c r="S9" s="11" t="s">
        <v>24</v>
      </c>
      <c r="T9" s="8">
        <v>389</v>
      </c>
      <c r="U9" s="8">
        <f t="shared" si="1"/>
        <v>3.89</v>
      </c>
      <c r="V9" s="9">
        <f t="shared" si="2"/>
        <v>3.9523121534106725E-4</v>
      </c>
    </row>
    <row r="10" spans="1:22" x14ac:dyDescent="0.25">
      <c r="A10" s="8">
        <v>33</v>
      </c>
      <c r="B10" s="8" t="s">
        <v>17</v>
      </c>
      <c r="C10" s="8">
        <v>767</v>
      </c>
      <c r="D10" s="8">
        <f>C10*100/10000</f>
        <v>7.67</v>
      </c>
      <c r="E10" s="9">
        <f>D10/$D$27</f>
        <v>1.3785423325727086E-4</v>
      </c>
      <c r="F10" s="9"/>
      <c r="G10" s="9" t="s">
        <v>18</v>
      </c>
      <c r="H10" s="8">
        <f>D18</f>
        <v>1482.3</v>
      </c>
      <c r="K10" s="8">
        <v>33</v>
      </c>
      <c r="L10" s="8" t="s">
        <v>17</v>
      </c>
      <c r="M10" s="8">
        <v>767</v>
      </c>
      <c r="N10" s="8">
        <f>M10*100/10000</f>
        <v>7.67</v>
      </c>
      <c r="O10" s="9">
        <f t="shared" si="0"/>
        <v>1.6632552225021306E-4</v>
      </c>
      <c r="R10" s="11">
        <v>80</v>
      </c>
      <c r="S10" s="11" t="s">
        <v>26</v>
      </c>
      <c r="T10" s="8">
        <v>3785</v>
      </c>
      <c r="U10" s="8">
        <f t="shared" si="1"/>
        <v>37.85</v>
      </c>
      <c r="V10" s="9">
        <f t="shared" si="2"/>
        <v>3.8456302058250376E-3</v>
      </c>
    </row>
    <row r="11" spans="1:22" x14ac:dyDescent="0.25">
      <c r="A11" s="8">
        <v>34</v>
      </c>
      <c r="B11" s="8" t="s">
        <v>19</v>
      </c>
      <c r="C11" s="8">
        <v>166</v>
      </c>
      <c r="D11" s="8">
        <f>C11*100/10000</f>
        <v>1.66</v>
      </c>
      <c r="E11" s="9">
        <f>D11/$D$27</f>
        <v>2.9835466389448456E-5</v>
      </c>
      <c r="F11" s="9"/>
      <c r="G11" s="9" t="s">
        <v>20</v>
      </c>
      <c r="H11" s="8">
        <f>D25</f>
        <v>64.430000000000007</v>
      </c>
      <c r="K11" s="8">
        <v>34</v>
      </c>
      <c r="L11" s="8" t="s">
        <v>19</v>
      </c>
      <c r="M11" s="8">
        <v>164</v>
      </c>
      <c r="N11" s="8">
        <f>M11*100/10000</f>
        <v>1.64</v>
      </c>
      <c r="O11" s="9">
        <f t="shared" si="0"/>
        <v>3.5563736178663546E-5</v>
      </c>
      <c r="R11" s="11">
        <v>85</v>
      </c>
      <c r="S11" s="11" t="s">
        <v>22</v>
      </c>
      <c r="T11" s="8">
        <v>2</v>
      </c>
      <c r="U11" s="8">
        <f t="shared" si="1"/>
        <v>0.02</v>
      </c>
      <c r="V11" s="9">
        <f t="shared" si="2"/>
        <v>2.0320370968692405E-6</v>
      </c>
    </row>
    <row r="12" spans="1:22" x14ac:dyDescent="0.25">
      <c r="A12" s="8">
        <v>50</v>
      </c>
      <c r="B12" s="8" t="s">
        <v>21</v>
      </c>
      <c r="C12" s="8">
        <v>125</v>
      </c>
      <c r="D12" s="8">
        <f>C12*100/10000</f>
        <v>1.25</v>
      </c>
      <c r="E12" s="9">
        <f>D12/$D$27</f>
        <v>2.2466465654705162E-5</v>
      </c>
      <c r="F12" s="9"/>
      <c r="G12" s="9" t="s">
        <v>22</v>
      </c>
      <c r="H12" s="8">
        <f>D16</f>
        <v>39.79</v>
      </c>
      <c r="K12" s="8">
        <v>50</v>
      </c>
      <c r="L12" s="8" t="s">
        <v>21</v>
      </c>
      <c r="M12" s="8">
        <v>125</v>
      </c>
      <c r="N12" s="8">
        <f>M12*100/10000</f>
        <v>1.25</v>
      </c>
      <c r="O12" s="9">
        <f t="shared" si="0"/>
        <v>2.710650623373746E-5</v>
      </c>
      <c r="R12" s="11">
        <v>101</v>
      </c>
      <c r="S12" s="11" t="s">
        <v>28</v>
      </c>
      <c r="T12" s="8">
        <v>12706</v>
      </c>
      <c r="U12" s="8">
        <f t="shared" si="1"/>
        <v>127.06</v>
      </c>
      <c r="V12" s="9">
        <f t="shared" si="2"/>
        <v>1.2909531676410284E-2</v>
      </c>
    </row>
    <row r="13" spans="1:22" x14ac:dyDescent="0.25">
      <c r="A13" s="8">
        <v>51</v>
      </c>
      <c r="B13" s="8" t="s">
        <v>23</v>
      </c>
      <c r="C13" s="8">
        <v>3340</v>
      </c>
      <c r="D13" s="8">
        <f>C13*100/10000</f>
        <v>33.4</v>
      </c>
      <c r="E13" s="9">
        <f>D13/$D$27</f>
        <v>6.0030396229372187E-4</v>
      </c>
      <c r="F13" s="9"/>
      <c r="G13" s="9" t="s">
        <v>9</v>
      </c>
      <c r="H13" s="8">
        <f>D6</f>
        <v>1666.36</v>
      </c>
      <c r="K13" s="8">
        <v>51</v>
      </c>
      <c r="L13" s="8" t="s">
        <v>23</v>
      </c>
      <c r="M13" s="8">
        <v>3341</v>
      </c>
      <c r="N13" s="8">
        <f>M13*100/10000</f>
        <v>33.409999999999997</v>
      </c>
      <c r="O13" s="9">
        <f t="shared" si="0"/>
        <v>7.2450269861533477E-4</v>
      </c>
      <c r="R13" s="11">
        <v>102</v>
      </c>
      <c r="S13" s="11" t="s">
        <v>7</v>
      </c>
      <c r="T13" s="8">
        <v>202366</v>
      </c>
      <c r="U13" s="8">
        <f t="shared" si="1"/>
        <v>2023.66</v>
      </c>
      <c r="V13" s="9">
        <f t="shared" si="2"/>
        <v>0.20560760957252036</v>
      </c>
    </row>
    <row r="14" spans="1:22" x14ac:dyDescent="0.25">
      <c r="A14" s="8">
        <v>52</v>
      </c>
      <c r="B14" s="8" t="s">
        <v>24</v>
      </c>
      <c r="C14" s="8">
        <v>38360</v>
      </c>
      <c r="D14" s="8">
        <f>C14*100/10000</f>
        <v>383.6</v>
      </c>
      <c r="E14" s="9">
        <f>D14/$D$27</f>
        <v>6.8945089801159204E-3</v>
      </c>
      <c r="F14" s="9"/>
      <c r="G14" s="9" t="s">
        <v>25</v>
      </c>
      <c r="H14" s="8">
        <f>D3+D8+D9+D10+D11+D12+D13+D14+D15+D17+D7</f>
        <v>17059.84</v>
      </c>
      <c r="K14" s="8">
        <v>52</v>
      </c>
      <c r="L14" s="8" t="s">
        <v>24</v>
      </c>
      <c r="M14" s="8">
        <v>37973</v>
      </c>
      <c r="N14" s="8">
        <f>M14*100/10000</f>
        <v>379.73</v>
      </c>
      <c r="O14" s="9">
        <f t="shared" si="0"/>
        <v>8.2345228897097011E-3</v>
      </c>
      <c r="R14" s="11">
        <v>103</v>
      </c>
      <c r="S14" s="11" t="s">
        <v>29</v>
      </c>
      <c r="T14" s="8">
        <v>595358</v>
      </c>
      <c r="U14" s="8">
        <f t="shared" si="1"/>
        <v>5953.58</v>
      </c>
      <c r="V14" s="9">
        <f t="shared" si="2"/>
        <v>0.60489477095893862</v>
      </c>
    </row>
    <row r="15" spans="1:22" x14ac:dyDescent="0.25">
      <c r="A15" s="8">
        <v>80</v>
      </c>
      <c r="B15" s="8" t="s">
        <v>26</v>
      </c>
      <c r="C15" s="8">
        <v>1554829</v>
      </c>
      <c r="D15" s="8">
        <f>C15*100/10000</f>
        <v>15548.29</v>
      </c>
      <c r="E15" s="9">
        <f>D15/$D$27</f>
        <v>0.27945209861951659</v>
      </c>
      <c r="F15" s="9"/>
      <c r="G15" s="9"/>
      <c r="H15" s="10">
        <f>SUM(H3:H14)</f>
        <v>55638.48000000001</v>
      </c>
      <c r="K15" s="8">
        <v>80</v>
      </c>
      <c r="L15" s="8" t="s">
        <v>26</v>
      </c>
      <c r="M15" s="8">
        <v>1551099</v>
      </c>
      <c r="N15" s="8">
        <f>M15*100/10000</f>
        <v>15510.99</v>
      </c>
      <c r="O15" s="9">
        <f t="shared" si="0"/>
        <v>0.33635899770115152</v>
      </c>
      <c r="R15" s="11">
        <v>104</v>
      </c>
      <c r="S15" s="11" t="s">
        <v>16</v>
      </c>
      <c r="T15" s="8">
        <v>222</v>
      </c>
      <c r="U15" s="8">
        <f t="shared" si="1"/>
        <v>2.2200000000000002</v>
      </c>
      <c r="V15" s="9">
        <f t="shared" si="2"/>
        <v>2.2555611775248571E-4</v>
      </c>
    </row>
    <row r="16" spans="1:22" x14ac:dyDescent="0.25">
      <c r="A16" s="8">
        <v>85</v>
      </c>
      <c r="B16" s="8" t="s">
        <v>22</v>
      </c>
      <c r="C16" s="8">
        <v>3979</v>
      </c>
      <c r="D16" s="8">
        <f>C16*100/10000</f>
        <v>39.79</v>
      </c>
      <c r="E16" s="9">
        <f>D16/$D$27</f>
        <v>7.1515253472057472E-4</v>
      </c>
      <c r="F16" s="9"/>
      <c r="G16" s="9"/>
      <c r="H16" s="8"/>
      <c r="K16" s="8">
        <v>85</v>
      </c>
      <c r="L16" s="8" t="s">
        <v>22</v>
      </c>
      <c r="M16" s="8">
        <v>3972</v>
      </c>
      <c r="N16" s="8">
        <f>M16*100/10000</f>
        <v>39.72</v>
      </c>
      <c r="O16" s="9">
        <f t="shared" si="0"/>
        <v>8.6133634208324149E-4</v>
      </c>
      <c r="R16" s="11">
        <v>120</v>
      </c>
      <c r="S16" s="11" t="s">
        <v>7</v>
      </c>
      <c r="T16" s="8">
        <v>3279</v>
      </c>
      <c r="U16" s="8">
        <f t="shared" si="1"/>
        <v>32.79</v>
      </c>
      <c r="V16" s="9">
        <f t="shared" si="2"/>
        <v>3.3315248203171196E-3</v>
      </c>
    </row>
    <row r="17" spans="1:22" x14ac:dyDescent="0.25">
      <c r="A17" s="8">
        <v>100</v>
      </c>
      <c r="B17" s="8" t="s">
        <v>27</v>
      </c>
      <c r="C17" s="8">
        <v>167</v>
      </c>
      <c r="D17" s="8">
        <f>C17*100/10000</f>
        <v>1.67</v>
      </c>
      <c r="E17" s="9">
        <f>D17/$D$27</f>
        <v>3.0015198114686097E-5</v>
      </c>
      <c r="F17" s="9"/>
      <c r="G17" s="9"/>
      <c r="H17" s="8"/>
      <c r="K17" s="8">
        <v>100</v>
      </c>
      <c r="L17" s="8" t="s">
        <v>27</v>
      </c>
      <c r="M17" s="8">
        <v>167</v>
      </c>
      <c r="N17" s="8">
        <f>M17*100/10000</f>
        <v>1.67</v>
      </c>
      <c r="O17" s="9">
        <f t="shared" si="0"/>
        <v>3.6214292328273244E-5</v>
      </c>
      <c r="R17" s="11">
        <v>203</v>
      </c>
      <c r="S17" s="11" t="s">
        <v>31</v>
      </c>
      <c r="T17" s="8">
        <v>3470</v>
      </c>
      <c r="U17" s="8">
        <f t="shared" si="1"/>
        <v>34.700000000000003</v>
      </c>
      <c r="V17" s="9">
        <f t="shared" si="2"/>
        <v>3.5255843630681324E-3</v>
      </c>
    </row>
    <row r="18" spans="1:22" x14ac:dyDescent="0.25">
      <c r="A18" s="8">
        <v>101</v>
      </c>
      <c r="B18" s="8" t="s">
        <v>28</v>
      </c>
      <c r="C18" s="8">
        <v>148230</v>
      </c>
      <c r="D18" s="8">
        <f>C18*100/10000</f>
        <v>1482.3</v>
      </c>
      <c r="E18" s="9">
        <f>D18/$D$27</f>
        <v>2.664163363197557E-2</v>
      </c>
      <c r="F18" s="9"/>
      <c r="G18" s="9"/>
      <c r="H18" s="8"/>
      <c r="K18" s="8">
        <v>101</v>
      </c>
      <c r="L18" s="8" t="s">
        <v>28</v>
      </c>
      <c r="M18" s="8">
        <v>136460</v>
      </c>
      <c r="N18" s="8">
        <f>M18*100/10000</f>
        <v>1364.6</v>
      </c>
      <c r="O18" s="9">
        <f t="shared" si="0"/>
        <v>2.9591630725246509E-2</v>
      </c>
      <c r="R18" s="11">
        <v>204</v>
      </c>
      <c r="S18" s="11" t="s">
        <v>36</v>
      </c>
      <c r="T18" s="8">
        <v>347</v>
      </c>
      <c r="U18" s="8">
        <f t="shared" si="1"/>
        <v>3.47</v>
      </c>
      <c r="V18" s="9">
        <f t="shared" si="2"/>
        <v>3.5255843630681321E-4</v>
      </c>
    </row>
    <row r="19" spans="1:22" x14ac:dyDescent="0.25">
      <c r="A19" s="8">
        <v>102</v>
      </c>
      <c r="B19" s="8" t="s">
        <v>7</v>
      </c>
      <c r="C19" s="8">
        <v>609997</v>
      </c>
      <c r="D19" s="8">
        <f>C19*100/10000</f>
        <v>6099.97</v>
      </c>
      <c r="E19" s="9">
        <f>D19/$D$27</f>
        <v>0.10963581319978548</v>
      </c>
      <c r="F19" s="9"/>
      <c r="G19" s="9"/>
      <c r="H19" s="8"/>
      <c r="K19" s="8">
        <v>102</v>
      </c>
      <c r="L19" s="8" t="s">
        <v>7</v>
      </c>
      <c r="M19" s="8">
        <v>422533</v>
      </c>
      <c r="N19" s="8">
        <f>M19*100/10000</f>
        <v>4225.33</v>
      </c>
      <c r="O19" s="9">
        <f t="shared" si="0"/>
        <v>9.1627147187678323E-2</v>
      </c>
      <c r="R19" s="11">
        <v>250</v>
      </c>
      <c r="S19" s="11" t="s">
        <v>33</v>
      </c>
      <c r="T19" s="8">
        <v>613</v>
      </c>
      <c r="U19" s="8">
        <f t="shared" si="1"/>
        <v>6.13</v>
      </c>
      <c r="V19" s="9">
        <f t="shared" si="2"/>
        <v>6.228193701904222E-4</v>
      </c>
    </row>
    <row r="20" spans="1:22" x14ac:dyDescent="0.25">
      <c r="A20" s="8">
        <v>103</v>
      </c>
      <c r="B20" s="8" t="s">
        <v>29</v>
      </c>
      <c r="C20" s="8">
        <v>1447810</v>
      </c>
      <c r="D20" s="8">
        <f>C20*100/10000</f>
        <v>14478.1</v>
      </c>
      <c r="E20" s="9">
        <f>D20/$D$27</f>
        <v>0.26021738911630948</v>
      </c>
      <c r="F20" s="9"/>
      <c r="G20" s="9"/>
      <c r="H20" s="9"/>
      <c r="K20" s="8">
        <v>103</v>
      </c>
      <c r="L20" s="8" t="s">
        <v>29</v>
      </c>
      <c r="M20" s="8">
        <v>864456</v>
      </c>
      <c r="N20" s="8">
        <f>M20*100/10000</f>
        <v>8644.56</v>
      </c>
      <c r="O20" s="9">
        <f t="shared" si="0"/>
        <v>0.187459055622334</v>
      </c>
      <c r="R20" s="11">
        <v>255</v>
      </c>
      <c r="S20" s="11" t="s">
        <v>10</v>
      </c>
      <c r="T20" s="8">
        <v>21892</v>
      </c>
      <c r="U20" s="8">
        <f t="shared" si="1"/>
        <v>218.92</v>
      </c>
      <c r="V20" s="9">
        <f t="shared" si="2"/>
        <v>2.2242678062330705E-2</v>
      </c>
    </row>
    <row r="21" spans="1:22" x14ac:dyDescent="0.25">
      <c r="A21" s="8">
        <v>104</v>
      </c>
      <c r="B21" s="8" t="s">
        <v>16</v>
      </c>
      <c r="C21" s="8">
        <v>48197</v>
      </c>
      <c r="D21" s="8">
        <f>C21*100/10000</f>
        <v>481.97</v>
      </c>
      <c r="E21" s="9">
        <f>D21/$D$27</f>
        <v>8.6625299612785988E-3</v>
      </c>
      <c r="F21" s="9"/>
      <c r="G21" s="9"/>
      <c r="H21" s="9"/>
      <c r="K21" s="8">
        <v>104</v>
      </c>
      <c r="L21" s="8" t="s">
        <v>16</v>
      </c>
      <c r="M21" s="8">
        <v>48009</v>
      </c>
      <c r="N21" s="8">
        <f>M21*100/10000</f>
        <v>480.09</v>
      </c>
      <c r="O21" s="9">
        <f t="shared" si="0"/>
        <v>1.0410850062204014E-2</v>
      </c>
      <c r="R21" s="8"/>
      <c r="S21" s="8"/>
      <c r="T21" s="10">
        <f>SUM(T3:T20)</f>
        <v>984234</v>
      </c>
      <c r="U21" s="10">
        <f>SUM(U3:U20)</f>
        <v>9842.34</v>
      </c>
      <c r="V21" s="8"/>
    </row>
    <row r="22" spans="1:22" x14ac:dyDescent="0.25">
      <c r="A22" s="8">
        <v>120</v>
      </c>
      <c r="B22" s="8" t="s">
        <v>30</v>
      </c>
      <c r="C22" s="8">
        <v>47203</v>
      </c>
      <c r="D22" s="8">
        <f>C22*100/10000</f>
        <v>472.03</v>
      </c>
      <c r="E22" s="9">
        <f>D22/$D$27</f>
        <v>8.483876626392382E-3</v>
      </c>
      <c r="F22" s="9"/>
      <c r="G22" s="9"/>
      <c r="H22" s="9"/>
      <c r="K22" s="8">
        <v>120</v>
      </c>
      <c r="L22" s="8" t="s">
        <v>30</v>
      </c>
      <c r="M22" s="8">
        <v>43922</v>
      </c>
      <c r="N22" s="8">
        <f>M22*100/10000</f>
        <v>439.22</v>
      </c>
      <c r="O22" s="9">
        <f t="shared" si="0"/>
        <v>9.5245757343857349E-3</v>
      </c>
    </row>
    <row r="23" spans="1:22" x14ac:dyDescent="0.25">
      <c r="A23" s="8">
        <v>203</v>
      </c>
      <c r="B23" s="8" t="s">
        <v>31</v>
      </c>
      <c r="C23" s="8">
        <v>18163</v>
      </c>
      <c r="D23" s="8">
        <f>C23*100/10000</f>
        <v>181.63</v>
      </c>
      <c r="E23" s="9">
        <f>D23/$D$27</f>
        <v>3.264467325491279E-3</v>
      </c>
      <c r="F23" s="9"/>
      <c r="G23" s="9"/>
      <c r="H23" s="9"/>
      <c r="K23" s="8">
        <v>203</v>
      </c>
      <c r="L23" s="8" t="s">
        <v>31</v>
      </c>
      <c r="M23" s="8">
        <v>14823</v>
      </c>
      <c r="N23" s="8">
        <f>M23*100/10000</f>
        <v>148.22999999999999</v>
      </c>
      <c r="O23" s="9">
        <f t="shared" si="0"/>
        <v>3.214397935221523E-3</v>
      </c>
    </row>
    <row r="24" spans="1:22" x14ac:dyDescent="0.25">
      <c r="A24" s="8">
        <v>204</v>
      </c>
      <c r="B24" s="8" t="s">
        <v>32</v>
      </c>
      <c r="C24" s="8">
        <v>4844</v>
      </c>
      <c r="D24" s="8">
        <f>C24*100/10000</f>
        <v>48.44</v>
      </c>
      <c r="E24" s="9">
        <f>D24/$D$27</f>
        <v>8.7062047705113439E-4</v>
      </c>
      <c r="F24" s="9"/>
      <c r="G24" s="9"/>
      <c r="H24" s="9"/>
      <c r="K24" s="8">
        <v>204</v>
      </c>
      <c r="L24" s="8" t="s">
        <v>32</v>
      </c>
      <c r="M24" s="8">
        <v>4484</v>
      </c>
      <c r="N24" s="8">
        <f>M24*100/10000</f>
        <v>44.84</v>
      </c>
      <c r="O24" s="9">
        <f t="shared" si="0"/>
        <v>9.7236459161663023E-4</v>
      </c>
      <c r="U24" s="8"/>
    </row>
    <row r="25" spans="1:22" x14ac:dyDescent="0.25">
      <c r="A25" s="8">
        <v>250</v>
      </c>
      <c r="B25" s="8" t="s">
        <v>33</v>
      </c>
      <c r="C25" s="8">
        <v>6443</v>
      </c>
      <c r="D25" s="8">
        <f>C25*100/10000</f>
        <v>64.430000000000007</v>
      </c>
      <c r="E25" s="9">
        <f>D25/$D$27</f>
        <v>1.1580115057061231E-3</v>
      </c>
      <c r="F25" s="9"/>
      <c r="G25" s="9"/>
      <c r="H25" s="9"/>
      <c r="K25" s="8">
        <v>250</v>
      </c>
      <c r="L25" s="8" t="s">
        <v>33</v>
      </c>
      <c r="M25" s="8">
        <v>5834</v>
      </c>
      <c r="N25" s="8">
        <f>M25*100/10000</f>
        <v>58.34</v>
      </c>
      <c r="O25" s="9">
        <f t="shared" si="0"/>
        <v>1.2651148589409948E-3</v>
      </c>
    </row>
    <row r="26" spans="1:22" x14ac:dyDescent="0.25">
      <c r="A26" s="8">
        <v>255</v>
      </c>
      <c r="B26" s="8" t="s">
        <v>10</v>
      </c>
      <c r="C26" s="8">
        <v>152484</v>
      </c>
      <c r="D26" s="8">
        <f>C26*100/10000</f>
        <v>1524.84</v>
      </c>
      <c r="E26" s="9">
        <f>D26/$D$27</f>
        <v>2.7406212391136494E-2</v>
      </c>
      <c r="F26" s="9"/>
      <c r="G26" s="9"/>
      <c r="H26" s="9"/>
      <c r="K26" s="8">
        <v>255</v>
      </c>
      <c r="L26" s="8" t="s">
        <v>10</v>
      </c>
      <c r="M26" s="8">
        <v>131154</v>
      </c>
      <c r="N26" s="8">
        <f>M26*100/10000</f>
        <v>1311.54</v>
      </c>
      <c r="O26" s="9">
        <f t="shared" si="0"/>
        <v>2.8441013748636824E-2</v>
      </c>
    </row>
    <row r="27" spans="1:22" x14ac:dyDescent="0.25">
      <c r="A27" s="8"/>
      <c r="B27" s="8"/>
      <c r="C27" s="10">
        <f>SUM(C3:C26)</f>
        <v>5563848</v>
      </c>
      <c r="D27" s="10">
        <f>SUM(D3:D26)</f>
        <v>55638.479999999996</v>
      </c>
      <c r="E27" s="8"/>
      <c r="F27" s="8"/>
      <c r="G27" s="8"/>
      <c r="H27" s="8"/>
      <c r="K27" s="8"/>
      <c r="L27" s="8"/>
      <c r="M27" s="10">
        <f>SUM(M3:M26)</f>
        <v>4611439</v>
      </c>
      <c r="N27" s="10">
        <f>SUM(N3:N26)</f>
        <v>46114.389999999985</v>
      </c>
      <c r="O27" s="8"/>
    </row>
  </sheetData>
  <mergeCells count="4">
    <mergeCell ref="A1:E1"/>
    <mergeCell ref="G1:H1"/>
    <mergeCell ref="K1:O1"/>
    <mergeCell ref="R1:V1"/>
  </mergeCells>
  <conditionalFormatting sqref="D3:D26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{3EB7F071-4650-4FE2-9626-5E6A35F59655}</x14:id>
        </ext>
      </extLst>
    </cfRule>
  </conditionalFormatting>
  <conditionalFormatting sqref="E20:H26 E3:G4 E5:F5 E6:G19">
    <cfRule type="colorScale" priority="9">
      <colorScale>
        <cfvo type="min"/>
        <cfvo type="max"/>
        <color rgb="FFFCFCFF"/>
        <color rgb="FFF8696B"/>
      </colorScale>
    </cfRule>
  </conditionalFormatting>
  <conditionalFormatting sqref="H3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{E2E54DB3-B81A-4B0C-86BB-57BCA17A37DA}</x14:id>
        </ext>
      </extLst>
    </cfRule>
  </conditionalFormatting>
  <conditionalFormatting sqref="H6:H14 H4 H16:H19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{9998DA58-6C76-4E87-9B2A-84D778BDDBC2}</x14:id>
        </ext>
      </extLst>
    </cfRule>
  </conditionalFormatting>
  <conditionalFormatting sqref="N3:N26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{2829EB18-806E-4BFA-AC99-428D8144DD34}</x14:id>
        </ext>
      </extLst>
    </cfRule>
  </conditionalFormatting>
  <conditionalFormatting sqref="O3:O26">
    <cfRule type="colorScale" priority="5">
      <colorScale>
        <cfvo type="min"/>
        <cfvo type="max"/>
        <color rgb="FFFCFCFF"/>
        <color rgb="FFF8696B"/>
      </colorScale>
    </cfRule>
  </conditionalFormatting>
  <conditionalFormatting sqref="V3:V20">
    <cfRule type="colorScale" priority="3">
      <colorScale>
        <cfvo type="min"/>
        <cfvo type="max"/>
        <color rgb="FFFCFCFF"/>
        <color rgb="FFF8696B"/>
      </colorScale>
    </cfRule>
  </conditionalFormatting>
  <conditionalFormatting sqref="U3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{0CD69470-919D-46A6-BBC2-1E4FA11DE9FB}</x14:id>
        </ext>
      </extLst>
    </cfRule>
  </conditionalFormatting>
  <conditionalFormatting sqref="U4:U20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{AFD5B2DA-534F-4841-B03C-FA33130F3846}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B7F071-4650-4FE2-9626-5E6A35F5965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D3:D26</xm:sqref>
        </x14:conditionalFormatting>
        <x14:conditionalFormatting xmlns:xm="http://schemas.microsoft.com/office/excel/2006/main">
          <x14:cfRule type="dataBar" id="{E2E54DB3-B81A-4B0C-86BB-57BCA17A37D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H3</xm:sqref>
        </x14:conditionalFormatting>
        <x14:conditionalFormatting xmlns:xm="http://schemas.microsoft.com/office/excel/2006/main">
          <x14:cfRule type="dataBar" id="{9998DA58-6C76-4E87-9B2A-84D778BDDBC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H6:H14 H4 H16:H19</xm:sqref>
        </x14:conditionalFormatting>
        <x14:conditionalFormatting xmlns:xm="http://schemas.microsoft.com/office/excel/2006/main">
          <x14:cfRule type="dataBar" id="{2829EB18-806E-4BFA-AC99-428D8144DD3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N3:N26</xm:sqref>
        </x14:conditionalFormatting>
        <x14:conditionalFormatting xmlns:xm="http://schemas.microsoft.com/office/excel/2006/main">
          <x14:cfRule type="dataBar" id="{0CD69470-919D-46A6-BBC2-1E4FA11DE9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</xm:sqref>
        </x14:conditionalFormatting>
        <x14:conditionalFormatting xmlns:xm="http://schemas.microsoft.com/office/excel/2006/main">
          <x14:cfRule type="dataBar" id="{AFD5B2DA-534F-4841-B03C-FA33130F38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U4:U20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E4619-D629-4006-A2B9-8E32F4106680}">
  <dimension ref="A1:H30"/>
  <sheetViews>
    <sheetView workbookViewId="0">
      <selection activeCell="K10" sqref="K10"/>
    </sheetView>
  </sheetViews>
  <sheetFormatPr baseColWidth="10" defaultRowHeight="15" x14ac:dyDescent="0.25"/>
  <cols>
    <col min="4" max="4" width="11.28515625" customWidth="1"/>
    <col min="7" max="7" width="13.5703125" bestFit="1" customWidth="1"/>
  </cols>
  <sheetData>
    <row r="1" spans="1:8" ht="15.75" thickBot="1" x14ac:dyDescent="0.3">
      <c r="A1" s="1" t="s">
        <v>37</v>
      </c>
      <c r="B1" s="2"/>
      <c r="C1" s="2"/>
      <c r="D1" s="2"/>
      <c r="E1" s="3"/>
      <c r="G1" s="12" t="s">
        <v>37</v>
      </c>
      <c r="H1" s="13"/>
    </row>
    <row r="2" spans="1:8" x14ac:dyDescent="0.25">
      <c r="A2" s="5" t="s">
        <v>1</v>
      </c>
      <c r="B2" s="5"/>
      <c r="C2" s="6" t="s">
        <v>2</v>
      </c>
      <c r="D2" s="7" t="s">
        <v>3</v>
      </c>
      <c r="E2" s="7"/>
      <c r="H2" t="s">
        <v>3</v>
      </c>
    </row>
    <row r="3" spans="1:8" x14ac:dyDescent="0.25">
      <c r="A3" s="8">
        <v>1</v>
      </c>
      <c r="B3" s="8" t="s">
        <v>38</v>
      </c>
      <c r="C3" s="8">
        <v>80799</v>
      </c>
      <c r="D3" s="8">
        <f>C3*100/10000</f>
        <v>807.99</v>
      </c>
      <c r="E3" s="9">
        <f>D3/$D$30</f>
        <v>1.4522433393239116E-2</v>
      </c>
      <c r="G3" t="s">
        <v>5</v>
      </c>
      <c r="H3" s="8">
        <f>D3+D4+D7</f>
        <v>14528.38</v>
      </c>
    </row>
    <row r="4" spans="1:8" x14ac:dyDescent="0.25">
      <c r="A4" s="8">
        <v>2</v>
      </c>
      <c r="B4" s="8" t="s">
        <v>39</v>
      </c>
      <c r="C4" s="8">
        <v>132</v>
      </c>
      <c r="D4" s="8">
        <f>C4*100/10000</f>
        <v>1.32</v>
      </c>
      <c r="E4" s="9">
        <f t="shared" ref="E4:E29" si="0">D4/$D$30</f>
        <v>2.3725061051591768E-5</v>
      </c>
      <c r="G4" t="s">
        <v>7</v>
      </c>
      <c r="H4" s="8">
        <f>D5+D11</f>
        <v>4906.1000000000004</v>
      </c>
    </row>
    <row r="5" spans="1:8" x14ac:dyDescent="0.25">
      <c r="A5" s="8">
        <v>4</v>
      </c>
      <c r="B5" s="8" t="s">
        <v>40</v>
      </c>
      <c r="C5" s="8">
        <v>14</v>
      </c>
      <c r="D5" s="8">
        <f>C5*100/10000</f>
        <v>0.14000000000000001</v>
      </c>
      <c r="E5" s="9">
        <f t="shared" si="0"/>
        <v>2.5162943539567031E-6</v>
      </c>
      <c r="G5" t="s">
        <v>8</v>
      </c>
      <c r="H5" s="8">
        <f>D6+D18+D19</f>
        <v>101.31</v>
      </c>
    </row>
    <row r="6" spans="1:8" x14ac:dyDescent="0.25">
      <c r="A6" s="8">
        <v>5</v>
      </c>
      <c r="B6" s="8" t="s">
        <v>41</v>
      </c>
      <c r="C6" s="8">
        <v>16</v>
      </c>
      <c r="D6" s="8">
        <f>C6*100/10000</f>
        <v>0.16</v>
      </c>
      <c r="E6" s="9">
        <f t="shared" si="0"/>
        <v>2.8757649759505173E-6</v>
      </c>
      <c r="G6" t="s">
        <v>10</v>
      </c>
      <c r="H6" s="8">
        <f>D8</f>
        <v>3078.3</v>
      </c>
    </row>
    <row r="7" spans="1:8" x14ac:dyDescent="0.25">
      <c r="A7" s="8">
        <v>6</v>
      </c>
      <c r="B7" s="8" t="s">
        <v>5</v>
      </c>
      <c r="C7" s="8">
        <v>1371907</v>
      </c>
      <c r="D7" s="8">
        <f>C7*100/10000</f>
        <v>13719.07</v>
      </c>
      <c r="E7" s="9">
        <f t="shared" si="0"/>
        <v>0.24658013130383413</v>
      </c>
      <c r="G7" t="s">
        <v>57</v>
      </c>
      <c r="H7" s="8">
        <f>D9+D29+D28+D24+D16</f>
        <v>11607.02</v>
      </c>
    </row>
    <row r="8" spans="1:8" x14ac:dyDescent="0.25">
      <c r="A8" s="8">
        <v>8</v>
      </c>
      <c r="B8" s="8" t="s">
        <v>10</v>
      </c>
      <c r="C8" s="8">
        <v>307830</v>
      </c>
      <c r="D8" s="8">
        <f>C8*100/10000</f>
        <v>3078.3</v>
      </c>
      <c r="E8" s="9">
        <f t="shared" si="0"/>
        <v>5.5327920784177989E-2</v>
      </c>
      <c r="G8" t="s">
        <v>43</v>
      </c>
      <c r="H8" s="8">
        <f>D10</f>
        <v>73.41</v>
      </c>
    </row>
    <row r="9" spans="1:8" x14ac:dyDescent="0.25">
      <c r="A9" s="8">
        <v>9</v>
      </c>
      <c r="B9" s="8" t="s">
        <v>42</v>
      </c>
      <c r="C9" s="8">
        <v>2603</v>
      </c>
      <c r="D9" s="8">
        <f>C9*100/10000</f>
        <v>26.03</v>
      </c>
      <c r="E9" s="9">
        <f t="shared" si="0"/>
        <v>4.678510145249498E-4</v>
      </c>
      <c r="G9" t="s">
        <v>44</v>
      </c>
      <c r="H9" s="8">
        <f>D12+D13+D14</f>
        <v>410.28000000000003</v>
      </c>
    </row>
    <row r="10" spans="1:8" x14ac:dyDescent="0.25">
      <c r="A10" s="8">
        <v>10</v>
      </c>
      <c r="B10" s="8" t="s">
        <v>43</v>
      </c>
      <c r="C10" s="8">
        <v>7341</v>
      </c>
      <c r="D10" s="8">
        <f>C10*100/10000</f>
        <v>73.41</v>
      </c>
      <c r="E10" s="9">
        <f t="shared" si="0"/>
        <v>1.3194369180282966E-3</v>
      </c>
      <c r="G10" t="s">
        <v>18</v>
      </c>
      <c r="H10" s="8">
        <f>D15</f>
        <v>39.29</v>
      </c>
    </row>
    <row r="11" spans="1:8" x14ac:dyDescent="0.25">
      <c r="A11" s="8">
        <v>11</v>
      </c>
      <c r="B11" s="8" t="s">
        <v>7</v>
      </c>
      <c r="C11" s="8">
        <v>490596</v>
      </c>
      <c r="D11" s="8">
        <f>C11*100/10000</f>
        <v>4905.96</v>
      </c>
      <c r="E11" s="9">
        <f t="shared" si="0"/>
        <v>8.817742463383875E-2</v>
      </c>
      <c r="G11" t="s">
        <v>20</v>
      </c>
      <c r="H11" s="8">
        <f>D17</f>
        <v>30</v>
      </c>
    </row>
    <row r="12" spans="1:8" x14ac:dyDescent="0.25">
      <c r="A12" s="8">
        <v>12</v>
      </c>
      <c r="B12" s="8" t="s">
        <v>44</v>
      </c>
      <c r="C12" s="8">
        <v>40701</v>
      </c>
      <c r="D12" s="8">
        <f>C12*100/10000</f>
        <v>407.01</v>
      </c>
      <c r="E12" s="9">
        <f t="shared" si="0"/>
        <v>7.3154068928851252E-3</v>
      </c>
      <c r="G12" t="s">
        <v>22</v>
      </c>
      <c r="H12" s="8">
        <f>D20+D21+D22</f>
        <v>900.87000000000012</v>
      </c>
    </row>
    <row r="13" spans="1:8" x14ac:dyDescent="0.25">
      <c r="A13" s="8">
        <v>13</v>
      </c>
      <c r="B13" s="8" t="s">
        <v>45</v>
      </c>
      <c r="C13" s="8">
        <v>172</v>
      </c>
      <c r="D13" s="8">
        <f>C13*100/10000</f>
        <v>1.72</v>
      </c>
      <c r="E13" s="9">
        <f t="shared" si="0"/>
        <v>3.0914473491468062E-5</v>
      </c>
      <c r="G13" t="s">
        <v>9</v>
      </c>
      <c r="H13" s="8">
        <f>D25+D26+D27</f>
        <v>1527.6</v>
      </c>
    </row>
    <row r="14" spans="1:8" x14ac:dyDescent="0.25">
      <c r="A14" s="8">
        <v>14</v>
      </c>
      <c r="B14" s="8" t="s">
        <v>46</v>
      </c>
      <c r="C14" s="8">
        <v>155</v>
      </c>
      <c r="D14" s="8">
        <f>C14*100/10000</f>
        <v>1.55</v>
      </c>
      <c r="E14" s="9">
        <f t="shared" si="0"/>
        <v>2.7858973204520637E-5</v>
      </c>
      <c r="G14" t="s">
        <v>58</v>
      </c>
      <c r="H14" s="8">
        <f>D23</f>
        <v>18434.810000000001</v>
      </c>
    </row>
    <row r="15" spans="1:8" x14ac:dyDescent="0.25">
      <c r="A15" s="8">
        <v>15</v>
      </c>
      <c r="B15" s="8" t="s">
        <v>18</v>
      </c>
      <c r="C15" s="8">
        <v>3929</v>
      </c>
      <c r="D15" s="8">
        <f>C15*100/10000</f>
        <v>39.29</v>
      </c>
      <c r="E15" s="9">
        <f t="shared" si="0"/>
        <v>7.0618003690684893E-4</v>
      </c>
      <c r="H15" s="10">
        <f>SUM(H3:H14)</f>
        <v>55637.37000000001</v>
      </c>
    </row>
    <row r="16" spans="1:8" x14ac:dyDescent="0.25">
      <c r="A16" s="8">
        <v>16</v>
      </c>
      <c r="B16" s="8" t="s">
        <v>47</v>
      </c>
      <c r="C16" s="8">
        <v>219385</v>
      </c>
      <c r="D16" s="8">
        <f>C16*100/10000</f>
        <v>2193.85</v>
      </c>
      <c r="E16" s="9">
        <f t="shared" si="0"/>
        <v>3.9431231203056513E-2</v>
      </c>
    </row>
    <row r="17" spans="1:5" x14ac:dyDescent="0.25">
      <c r="A17" s="8">
        <v>17</v>
      </c>
      <c r="B17" s="8" t="s">
        <v>20</v>
      </c>
      <c r="C17" s="8">
        <v>3000</v>
      </c>
      <c r="D17" s="8">
        <f>C17*100/10000</f>
        <v>30</v>
      </c>
      <c r="E17" s="9">
        <f t="shared" si="0"/>
        <v>5.3920593299072196E-4</v>
      </c>
    </row>
    <row r="18" spans="1:5" x14ac:dyDescent="0.25">
      <c r="A18" s="8">
        <v>19</v>
      </c>
      <c r="B18" s="8" t="s">
        <v>8</v>
      </c>
      <c r="C18" s="8">
        <v>10064</v>
      </c>
      <c r="D18" s="8">
        <f>C18*100/10000</f>
        <v>100.64</v>
      </c>
      <c r="E18" s="9">
        <f t="shared" si="0"/>
        <v>1.8088561698728755E-3</v>
      </c>
    </row>
    <row r="19" spans="1:5" x14ac:dyDescent="0.25">
      <c r="A19" s="8">
        <v>20</v>
      </c>
      <c r="B19" s="8" t="s">
        <v>48</v>
      </c>
      <c r="C19" s="8">
        <v>51</v>
      </c>
      <c r="D19" s="8">
        <f>C19*100/10000</f>
        <v>0.51</v>
      </c>
      <c r="E19" s="9">
        <f t="shared" si="0"/>
        <v>9.1665008608422739E-6</v>
      </c>
    </row>
    <row r="20" spans="1:5" x14ac:dyDescent="0.25">
      <c r="A20" s="8">
        <v>21</v>
      </c>
      <c r="B20" s="8" t="s">
        <v>22</v>
      </c>
      <c r="C20" s="8">
        <v>8996</v>
      </c>
      <c r="D20" s="8">
        <f>C20*100/10000</f>
        <v>89.96</v>
      </c>
      <c r="E20" s="9">
        <f t="shared" si="0"/>
        <v>1.6168988577281783E-3</v>
      </c>
    </row>
    <row r="21" spans="1:5" x14ac:dyDescent="0.25">
      <c r="A21" s="8">
        <v>22</v>
      </c>
      <c r="B21" s="8" t="s">
        <v>49</v>
      </c>
      <c r="C21" s="8">
        <v>78345</v>
      </c>
      <c r="D21" s="8">
        <f>C21*100/10000</f>
        <v>783.45</v>
      </c>
      <c r="E21" s="9">
        <f t="shared" si="0"/>
        <v>1.4081362940052706E-2</v>
      </c>
    </row>
    <row r="22" spans="1:5" x14ac:dyDescent="0.25">
      <c r="A22" s="8">
        <v>23</v>
      </c>
      <c r="B22" s="8" t="s">
        <v>50</v>
      </c>
      <c r="C22" s="8">
        <v>2746</v>
      </c>
      <c r="D22" s="8">
        <f>C22*100/10000</f>
        <v>27.46</v>
      </c>
      <c r="E22" s="9">
        <f t="shared" si="0"/>
        <v>4.9355316399750751E-4</v>
      </c>
    </row>
    <row r="23" spans="1:5" x14ac:dyDescent="0.25">
      <c r="A23" s="8">
        <v>24</v>
      </c>
      <c r="B23" s="8" t="s">
        <v>51</v>
      </c>
      <c r="C23" s="8">
        <v>1843481</v>
      </c>
      <c r="D23" s="8">
        <f>C23*100/10000</f>
        <v>18434.810000000001</v>
      </c>
      <c r="E23" s="9">
        <f t="shared" si="0"/>
        <v>0.33133863085188975</v>
      </c>
    </row>
    <row r="24" spans="1:5" x14ac:dyDescent="0.25">
      <c r="A24" s="8">
        <v>25</v>
      </c>
      <c r="B24" s="8" t="s">
        <v>52</v>
      </c>
      <c r="C24" s="8">
        <v>293303</v>
      </c>
      <c r="D24" s="8">
        <f>C24*100/10000</f>
        <v>2933.03</v>
      </c>
      <c r="E24" s="9">
        <f t="shared" si="0"/>
        <v>5.2716905921325913E-2</v>
      </c>
    </row>
    <row r="25" spans="1:5" x14ac:dyDescent="0.25">
      <c r="A25" s="8">
        <v>26</v>
      </c>
      <c r="B25" s="8" t="s">
        <v>9</v>
      </c>
      <c r="C25" s="8">
        <v>152580</v>
      </c>
      <c r="D25" s="8">
        <f>C25*100/10000</f>
        <v>1525.8</v>
      </c>
      <c r="E25" s="9">
        <f t="shared" si="0"/>
        <v>2.742401375190812E-2</v>
      </c>
    </row>
    <row r="26" spans="1:5" x14ac:dyDescent="0.25">
      <c r="A26" s="8">
        <v>27</v>
      </c>
      <c r="B26" s="8" t="s">
        <v>53</v>
      </c>
      <c r="C26" s="8">
        <v>34</v>
      </c>
      <c r="D26" s="8">
        <f>C26*100/10000</f>
        <v>0.34</v>
      </c>
      <c r="E26" s="9">
        <f t="shared" si="0"/>
        <v>6.1110005738948495E-6</v>
      </c>
    </row>
    <row r="27" spans="1:5" x14ac:dyDescent="0.25">
      <c r="A27" s="8">
        <v>28</v>
      </c>
      <c r="B27" s="8" t="s">
        <v>54</v>
      </c>
      <c r="C27" s="8">
        <v>146</v>
      </c>
      <c r="D27" s="8">
        <f>C27*100/10000</f>
        <v>1.46</v>
      </c>
      <c r="E27" s="9">
        <f t="shared" si="0"/>
        <v>2.6241355405548472E-5</v>
      </c>
    </row>
    <row r="28" spans="1:5" x14ac:dyDescent="0.25">
      <c r="A28" s="8">
        <v>31</v>
      </c>
      <c r="B28" s="8" t="s">
        <v>55</v>
      </c>
      <c r="C28" s="8">
        <v>644844</v>
      </c>
      <c r="D28" s="8">
        <f t="shared" ref="D28:D29" si="1">C28*100/10000</f>
        <v>6448.44</v>
      </c>
      <c r="E28" s="9">
        <f t="shared" si="0"/>
        <v>0.11590123688448971</v>
      </c>
    </row>
    <row r="29" spans="1:5" x14ac:dyDescent="0.25">
      <c r="A29" s="8">
        <v>32</v>
      </c>
      <c r="B29" s="8" t="s">
        <v>56</v>
      </c>
      <c r="C29" s="8">
        <v>567</v>
      </c>
      <c r="D29" s="8">
        <f t="shared" si="1"/>
        <v>5.67</v>
      </c>
      <c r="E29" s="9">
        <f t="shared" si="0"/>
        <v>1.0190992133524646E-4</v>
      </c>
    </row>
    <row r="30" spans="1:5" x14ac:dyDescent="0.25">
      <c r="A30" s="8"/>
      <c r="B30" s="8"/>
      <c r="C30" s="10">
        <f>SUM(C3:C29)</f>
        <v>5563737</v>
      </c>
      <c r="D30" s="10">
        <f>SUM(D3:D29)</f>
        <v>55637.369999999988</v>
      </c>
    </row>
  </sheetData>
  <mergeCells count="2">
    <mergeCell ref="A1:E1"/>
    <mergeCell ref="G1:H1"/>
  </mergeCells>
  <conditionalFormatting sqref="D3:D29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{899FE2C3-5D44-4B84-B0E8-01CE93B0F5D2}</x14:id>
        </ext>
      </extLst>
    </cfRule>
  </conditionalFormatting>
  <conditionalFormatting sqref="E3:E29">
    <cfRule type="colorScale" priority="2">
      <colorScale>
        <cfvo type="min"/>
        <cfvo type="max"/>
        <color rgb="FFFCFCFF"/>
        <color rgb="FFF8696B"/>
      </colorScale>
    </cfRule>
  </conditionalFormatting>
  <conditionalFormatting sqref="H3:H14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{9E6FE185-E2E8-4195-BE85-343BE02720AA}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9FE2C3-5D44-4B84-B0E8-01CE93B0F5D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D3:D29</xm:sqref>
        </x14:conditionalFormatting>
        <x14:conditionalFormatting xmlns:xm="http://schemas.microsoft.com/office/excel/2006/main">
          <x14:cfRule type="dataBar" id="{9E6FE185-E2E8-4195-BE85-343BE02720A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H3:H14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401F0-A74D-40BD-B255-6C817D75E873}">
  <dimension ref="A1:L45"/>
  <sheetViews>
    <sheetView tabSelected="1" workbookViewId="0">
      <selection activeCell="P9" sqref="P9"/>
    </sheetView>
  </sheetViews>
  <sheetFormatPr baseColWidth="10" defaultRowHeight="15" x14ac:dyDescent="0.25"/>
  <cols>
    <col min="2" max="2" width="19.140625" bestFit="1" customWidth="1"/>
    <col min="7" max="7" width="20.28515625" bestFit="1" customWidth="1"/>
    <col min="8" max="8" width="11" bestFit="1" customWidth="1"/>
    <col min="9" max="9" width="17.140625" bestFit="1" customWidth="1"/>
    <col min="10" max="10" width="22.7109375" bestFit="1" customWidth="1"/>
  </cols>
  <sheetData>
    <row r="1" spans="1:12" ht="15.75" thickBot="1" x14ac:dyDescent="0.3">
      <c r="A1" s="12" t="s">
        <v>59</v>
      </c>
      <c r="B1" s="14"/>
      <c r="C1" s="13"/>
      <c r="F1" s="16" t="s">
        <v>91</v>
      </c>
      <c r="G1" s="17" t="s">
        <v>60</v>
      </c>
      <c r="H1" s="17" t="s">
        <v>92</v>
      </c>
      <c r="I1" s="17" t="s">
        <v>93</v>
      </c>
      <c r="J1" s="17" t="s">
        <v>94</v>
      </c>
      <c r="K1" s="17" t="s">
        <v>95</v>
      </c>
      <c r="L1" s="18" t="s">
        <v>3</v>
      </c>
    </row>
    <row r="2" spans="1:12" x14ac:dyDescent="0.25">
      <c r="C2" t="s">
        <v>3</v>
      </c>
      <c r="F2">
        <v>2</v>
      </c>
      <c r="G2" t="s">
        <v>4</v>
      </c>
      <c r="H2">
        <v>2</v>
      </c>
      <c r="I2" t="s">
        <v>4</v>
      </c>
      <c r="J2" s="8">
        <v>41</v>
      </c>
      <c r="K2" s="8">
        <v>123214.68796851</v>
      </c>
      <c r="L2" s="8">
        <f>K2/10000</f>
        <v>12.321468796851001</v>
      </c>
    </row>
    <row r="3" spans="1:12" x14ac:dyDescent="0.25">
      <c r="A3" s="8">
        <v>2</v>
      </c>
      <c r="B3" s="8" t="s">
        <v>4</v>
      </c>
      <c r="C3" s="8">
        <v>13</v>
      </c>
      <c r="F3">
        <v>8</v>
      </c>
      <c r="G3" t="s">
        <v>61</v>
      </c>
      <c r="H3">
        <v>100</v>
      </c>
      <c r="I3" t="s">
        <v>27</v>
      </c>
      <c r="J3" s="8">
        <v>2</v>
      </c>
      <c r="K3" s="8">
        <v>8564.7447356800003</v>
      </c>
      <c r="L3" s="8">
        <f t="shared" ref="L3:L44" si="0">K3/10000</f>
        <v>0.85647447356799999</v>
      </c>
    </row>
    <row r="4" spans="1:12" x14ac:dyDescent="0.25">
      <c r="A4" s="8">
        <v>3</v>
      </c>
      <c r="B4" s="8" t="s">
        <v>6</v>
      </c>
      <c r="C4" s="8"/>
      <c r="F4">
        <v>11</v>
      </c>
      <c r="G4" t="s">
        <v>62</v>
      </c>
      <c r="H4">
        <v>11</v>
      </c>
      <c r="I4" t="s">
        <v>62</v>
      </c>
      <c r="J4" s="8">
        <v>1</v>
      </c>
      <c r="K4" s="8">
        <v>10323.8155642</v>
      </c>
      <c r="L4" s="8">
        <f t="shared" si="0"/>
        <v>1.0323815564200001</v>
      </c>
    </row>
    <row r="5" spans="1:12" x14ac:dyDescent="0.25">
      <c r="A5" s="8">
        <v>12</v>
      </c>
      <c r="B5" s="8" t="s">
        <v>8</v>
      </c>
      <c r="C5" s="8">
        <v>47</v>
      </c>
      <c r="F5">
        <v>12</v>
      </c>
      <c r="G5" t="s">
        <v>8</v>
      </c>
      <c r="H5">
        <v>12</v>
      </c>
      <c r="I5" t="s">
        <v>8</v>
      </c>
      <c r="J5" s="8">
        <v>272</v>
      </c>
      <c r="K5" s="8">
        <v>470750.5843182535</v>
      </c>
      <c r="L5" s="8">
        <f t="shared" si="0"/>
        <v>47.075058431825347</v>
      </c>
    </row>
    <row r="6" spans="1:12" x14ac:dyDescent="0.25">
      <c r="A6" s="8">
        <v>13</v>
      </c>
      <c r="B6" s="8" t="s">
        <v>9</v>
      </c>
      <c r="C6" s="8">
        <v>1826</v>
      </c>
      <c r="F6">
        <v>13</v>
      </c>
      <c r="G6" t="s">
        <v>9</v>
      </c>
      <c r="H6">
        <v>13</v>
      </c>
      <c r="I6" t="s">
        <v>9</v>
      </c>
      <c r="J6" s="8">
        <v>3496</v>
      </c>
      <c r="K6" s="8">
        <v>18261931.804297317</v>
      </c>
      <c r="L6" s="8">
        <f t="shared" si="0"/>
        <v>1826.1931804297317</v>
      </c>
    </row>
    <row r="7" spans="1:12" x14ac:dyDescent="0.25">
      <c r="A7" s="8">
        <v>20</v>
      </c>
      <c r="B7" s="8" t="s">
        <v>11</v>
      </c>
      <c r="C7" s="8">
        <v>687</v>
      </c>
      <c r="F7">
        <v>14</v>
      </c>
      <c r="G7" t="s">
        <v>63</v>
      </c>
      <c r="H7">
        <v>14</v>
      </c>
      <c r="I7" t="s">
        <v>63</v>
      </c>
      <c r="J7" s="8">
        <v>1</v>
      </c>
      <c r="K7" s="8">
        <v>1230.4022441</v>
      </c>
      <c r="L7" s="8">
        <f t="shared" si="0"/>
        <v>0.12304022441</v>
      </c>
    </row>
    <row r="8" spans="1:12" x14ac:dyDescent="0.25">
      <c r="A8" s="8">
        <v>31</v>
      </c>
      <c r="B8" s="8" t="s">
        <v>13</v>
      </c>
      <c r="C8" s="8">
        <v>78</v>
      </c>
      <c r="F8">
        <v>17</v>
      </c>
      <c r="G8" t="s">
        <v>28</v>
      </c>
      <c r="H8">
        <v>101</v>
      </c>
      <c r="I8" t="s">
        <v>28</v>
      </c>
      <c r="J8" s="8">
        <v>262</v>
      </c>
      <c r="K8" s="8">
        <v>1069700.8665920643</v>
      </c>
      <c r="L8" s="8">
        <f t="shared" si="0"/>
        <v>106.97008665920643</v>
      </c>
    </row>
    <row r="9" spans="1:12" x14ac:dyDescent="0.25">
      <c r="A9" s="8">
        <v>32</v>
      </c>
      <c r="B9" s="8" t="s">
        <v>15</v>
      </c>
      <c r="C9" s="8">
        <v>67</v>
      </c>
      <c r="F9">
        <v>18</v>
      </c>
      <c r="G9" t="s">
        <v>64</v>
      </c>
      <c r="H9">
        <v>102</v>
      </c>
      <c r="I9" t="s">
        <v>7</v>
      </c>
      <c r="J9" s="8">
        <v>2</v>
      </c>
      <c r="K9" s="8">
        <v>3399.96620613</v>
      </c>
      <c r="L9" s="8">
        <f t="shared" si="0"/>
        <v>0.33999662061300001</v>
      </c>
    </row>
    <row r="10" spans="1:12" x14ac:dyDescent="0.25">
      <c r="A10" s="8">
        <v>33</v>
      </c>
      <c r="B10" s="8" t="s">
        <v>17</v>
      </c>
      <c r="C10" s="8">
        <v>14</v>
      </c>
      <c r="F10">
        <v>19</v>
      </c>
      <c r="G10" t="s">
        <v>65</v>
      </c>
      <c r="H10">
        <v>19</v>
      </c>
      <c r="I10" t="s">
        <v>65</v>
      </c>
      <c r="J10" s="8">
        <v>1</v>
      </c>
      <c r="K10" s="8">
        <v>67507.786791899998</v>
      </c>
      <c r="L10" s="8">
        <f t="shared" si="0"/>
        <v>6.7507786791899997</v>
      </c>
    </row>
    <row r="11" spans="1:12" x14ac:dyDescent="0.25">
      <c r="A11" s="8">
        <v>34</v>
      </c>
      <c r="B11" s="8" t="s">
        <v>19</v>
      </c>
      <c r="C11" s="8">
        <v>4</v>
      </c>
      <c r="F11">
        <v>20</v>
      </c>
      <c r="G11" t="s">
        <v>11</v>
      </c>
      <c r="H11">
        <v>20</v>
      </c>
      <c r="I11" t="s">
        <v>11</v>
      </c>
      <c r="J11" s="8">
        <v>1765</v>
      </c>
      <c r="K11" s="8">
        <v>6870815.5932473736</v>
      </c>
      <c r="L11" s="8">
        <f t="shared" si="0"/>
        <v>687.08155932473733</v>
      </c>
    </row>
    <row r="12" spans="1:12" x14ac:dyDescent="0.25">
      <c r="A12" s="8">
        <v>50</v>
      </c>
      <c r="B12" s="8" t="s">
        <v>21</v>
      </c>
      <c r="C12" s="8">
        <v>5</v>
      </c>
      <c r="F12">
        <v>21</v>
      </c>
      <c r="G12" t="s">
        <v>66</v>
      </c>
      <c r="H12">
        <v>103</v>
      </c>
      <c r="I12" t="s">
        <v>5</v>
      </c>
      <c r="J12" s="8">
        <v>15348</v>
      </c>
      <c r="K12" s="8">
        <v>62796258.814705499</v>
      </c>
      <c r="L12" s="8">
        <f t="shared" si="0"/>
        <v>6279.6258814705498</v>
      </c>
    </row>
    <row r="13" spans="1:12" x14ac:dyDescent="0.25">
      <c r="A13" s="8">
        <v>51</v>
      </c>
      <c r="B13" s="8" t="s">
        <v>23</v>
      </c>
      <c r="C13" s="8">
        <v>6</v>
      </c>
      <c r="F13">
        <v>22</v>
      </c>
      <c r="G13" t="s">
        <v>67</v>
      </c>
      <c r="H13">
        <v>103</v>
      </c>
      <c r="I13" t="s">
        <v>5</v>
      </c>
      <c r="J13" s="8">
        <v>21</v>
      </c>
      <c r="K13" s="8">
        <v>108584.920602984</v>
      </c>
      <c r="L13" s="8">
        <f t="shared" si="0"/>
        <v>10.858492060298399</v>
      </c>
    </row>
    <row r="14" spans="1:12" x14ac:dyDescent="0.25">
      <c r="A14" s="8">
        <v>52</v>
      </c>
      <c r="B14" s="8" t="s">
        <v>24</v>
      </c>
      <c r="C14" s="8">
        <v>1</v>
      </c>
      <c r="F14">
        <v>26</v>
      </c>
      <c r="G14" t="s">
        <v>68</v>
      </c>
      <c r="H14">
        <v>102</v>
      </c>
      <c r="I14" t="s">
        <v>7</v>
      </c>
      <c r="J14" s="8">
        <v>235</v>
      </c>
      <c r="K14" s="8">
        <v>799595.27160216484</v>
      </c>
      <c r="L14" s="8">
        <f t="shared" si="0"/>
        <v>79.959527160216481</v>
      </c>
    </row>
    <row r="15" spans="1:12" x14ac:dyDescent="0.25">
      <c r="A15" s="8">
        <v>80</v>
      </c>
      <c r="B15" s="8" t="s">
        <v>26</v>
      </c>
      <c r="C15" s="8">
        <v>14664</v>
      </c>
      <c r="F15">
        <v>27</v>
      </c>
      <c r="G15" t="s">
        <v>69</v>
      </c>
      <c r="H15">
        <v>102</v>
      </c>
      <c r="I15" t="s">
        <v>7</v>
      </c>
      <c r="J15" s="8">
        <v>6347</v>
      </c>
      <c r="K15" s="8">
        <v>24541929.57602407</v>
      </c>
      <c r="L15" s="8">
        <f t="shared" si="0"/>
        <v>2454.1929576024072</v>
      </c>
    </row>
    <row r="16" spans="1:12" x14ac:dyDescent="0.25">
      <c r="A16" s="8">
        <v>85</v>
      </c>
      <c r="B16" s="8" t="s">
        <v>22</v>
      </c>
      <c r="C16" s="8"/>
      <c r="F16">
        <v>28</v>
      </c>
      <c r="G16" t="s">
        <v>70</v>
      </c>
      <c r="H16">
        <v>102</v>
      </c>
      <c r="I16" t="s">
        <v>7</v>
      </c>
      <c r="J16" s="8">
        <v>73</v>
      </c>
      <c r="K16" s="8">
        <v>355203.44918867497</v>
      </c>
      <c r="L16" s="8">
        <f t="shared" si="0"/>
        <v>35.520344918867501</v>
      </c>
    </row>
    <row r="17" spans="1:12" x14ac:dyDescent="0.25">
      <c r="A17" s="8">
        <v>100</v>
      </c>
      <c r="B17" s="8" t="s">
        <v>27</v>
      </c>
      <c r="C17" s="8">
        <v>9</v>
      </c>
      <c r="F17">
        <v>31</v>
      </c>
      <c r="G17" t="s">
        <v>13</v>
      </c>
      <c r="H17">
        <v>31</v>
      </c>
      <c r="I17" t="s">
        <v>13</v>
      </c>
      <c r="J17" s="8">
        <v>53</v>
      </c>
      <c r="K17" s="8">
        <v>782851.52454053494</v>
      </c>
      <c r="L17" s="8">
        <f t="shared" si="0"/>
        <v>78.285152454053488</v>
      </c>
    </row>
    <row r="18" spans="1:12" x14ac:dyDescent="0.25">
      <c r="A18" s="8">
        <v>101</v>
      </c>
      <c r="B18" s="8" t="s">
        <v>28</v>
      </c>
      <c r="C18" s="8">
        <v>151</v>
      </c>
      <c r="F18">
        <v>32</v>
      </c>
      <c r="G18" t="s">
        <v>15</v>
      </c>
      <c r="H18">
        <v>32</v>
      </c>
      <c r="I18" t="s">
        <v>15</v>
      </c>
      <c r="J18" s="8">
        <v>70</v>
      </c>
      <c r="K18" s="8">
        <v>674546.43125264021</v>
      </c>
      <c r="L18" s="8">
        <f t="shared" si="0"/>
        <v>67.454643125264028</v>
      </c>
    </row>
    <row r="19" spans="1:12" x14ac:dyDescent="0.25">
      <c r="A19" s="8">
        <v>102</v>
      </c>
      <c r="B19" s="8" t="s">
        <v>7</v>
      </c>
      <c r="C19" s="8">
        <v>2629</v>
      </c>
      <c r="F19">
        <v>33</v>
      </c>
      <c r="G19" t="s">
        <v>17</v>
      </c>
      <c r="H19">
        <v>33</v>
      </c>
      <c r="I19" t="s">
        <v>17</v>
      </c>
      <c r="J19" s="8">
        <v>2</v>
      </c>
      <c r="K19" s="8">
        <v>138899.49286480001</v>
      </c>
      <c r="L19" s="8">
        <f t="shared" si="0"/>
        <v>13.88994928648</v>
      </c>
    </row>
    <row r="20" spans="1:12" x14ac:dyDescent="0.25">
      <c r="A20" s="8">
        <v>103</v>
      </c>
      <c r="B20" s="8" t="s">
        <v>29</v>
      </c>
      <c r="C20" s="8">
        <v>6290</v>
      </c>
      <c r="F20">
        <v>34</v>
      </c>
      <c r="G20" t="s">
        <v>19</v>
      </c>
      <c r="H20">
        <v>34</v>
      </c>
      <c r="I20" t="s">
        <v>19</v>
      </c>
      <c r="J20" s="8">
        <v>10</v>
      </c>
      <c r="K20" s="8">
        <v>42138.103986560003</v>
      </c>
      <c r="L20" s="8">
        <f t="shared" si="0"/>
        <v>4.2138103986560003</v>
      </c>
    </row>
    <row r="21" spans="1:12" x14ac:dyDescent="0.25">
      <c r="A21" s="8">
        <v>104</v>
      </c>
      <c r="B21" s="8" t="s">
        <v>16</v>
      </c>
      <c r="C21" s="8">
        <v>679</v>
      </c>
      <c r="F21">
        <v>50</v>
      </c>
      <c r="G21" t="s">
        <v>21</v>
      </c>
      <c r="H21">
        <v>50</v>
      </c>
      <c r="I21" t="s">
        <v>21</v>
      </c>
      <c r="J21" s="8">
        <v>8</v>
      </c>
      <c r="K21" s="8">
        <v>53611.247961069996</v>
      </c>
      <c r="L21" s="8">
        <f t="shared" si="0"/>
        <v>5.3611247961069992</v>
      </c>
    </row>
    <row r="22" spans="1:12" x14ac:dyDescent="0.25">
      <c r="A22" s="8">
        <v>120</v>
      </c>
      <c r="B22" s="8" t="s">
        <v>30</v>
      </c>
      <c r="C22" s="8"/>
      <c r="F22">
        <v>51</v>
      </c>
      <c r="G22" t="s">
        <v>23</v>
      </c>
      <c r="H22">
        <v>51</v>
      </c>
      <c r="I22" t="s">
        <v>23</v>
      </c>
      <c r="J22" s="8">
        <v>16</v>
      </c>
      <c r="K22" s="8">
        <v>55564.476191479</v>
      </c>
      <c r="L22" s="8">
        <f t="shared" si="0"/>
        <v>5.5564476191478995</v>
      </c>
    </row>
    <row r="23" spans="1:12" x14ac:dyDescent="0.25">
      <c r="A23" s="8">
        <v>203</v>
      </c>
      <c r="B23" s="8" t="s">
        <v>31</v>
      </c>
      <c r="C23" s="8"/>
      <c r="F23">
        <v>52</v>
      </c>
      <c r="G23" t="s">
        <v>71</v>
      </c>
      <c r="H23">
        <v>52</v>
      </c>
      <c r="I23" t="s">
        <v>71</v>
      </c>
      <c r="J23" s="8">
        <v>31</v>
      </c>
      <c r="K23" s="8">
        <v>102552.14051542299</v>
      </c>
      <c r="L23" s="8">
        <f t="shared" si="0"/>
        <v>10.255214051542298</v>
      </c>
    </row>
    <row r="24" spans="1:12" x14ac:dyDescent="0.25">
      <c r="A24" s="8">
        <v>204</v>
      </c>
      <c r="B24" s="8" t="s">
        <v>32</v>
      </c>
      <c r="C24" s="8"/>
      <c r="F24">
        <v>53</v>
      </c>
      <c r="G24" t="s">
        <v>24</v>
      </c>
      <c r="H24">
        <v>53</v>
      </c>
      <c r="I24" t="s">
        <v>24</v>
      </c>
      <c r="J24" s="8">
        <v>4</v>
      </c>
      <c r="K24" s="8">
        <v>7237.26113824</v>
      </c>
      <c r="L24" s="8">
        <f t="shared" si="0"/>
        <v>0.72372611382399998</v>
      </c>
    </row>
    <row r="25" spans="1:12" x14ac:dyDescent="0.25">
      <c r="A25" s="8">
        <v>250</v>
      </c>
      <c r="B25" s="8" t="s">
        <v>33</v>
      </c>
      <c r="C25" s="8">
        <v>5</v>
      </c>
      <c r="F25">
        <v>54</v>
      </c>
      <c r="G25" t="s">
        <v>72</v>
      </c>
      <c r="H25">
        <v>100</v>
      </c>
      <c r="I25" t="s">
        <v>27</v>
      </c>
      <c r="J25" s="8">
        <v>4</v>
      </c>
      <c r="K25" s="8">
        <v>38486.359052594999</v>
      </c>
      <c r="L25" s="8">
        <f t="shared" si="0"/>
        <v>3.8486359052595001</v>
      </c>
    </row>
    <row r="26" spans="1:12" x14ac:dyDescent="0.25">
      <c r="A26" s="8">
        <v>255</v>
      </c>
      <c r="B26" s="8" t="s">
        <v>10</v>
      </c>
      <c r="C26" s="8"/>
      <c r="F26">
        <v>57</v>
      </c>
      <c r="G26" t="s">
        <v>73</v>
      </c>
      <c r="H26">
        <v>100</v>
      </c>
      <c r="I26" t="s">
        <v>27</v>
      </c>
      <c r="J26" s="8">
        <v>15</v>
      </c>
      <c r="K26" s="8">
        <v>41148.379065522997</v>
      </c>
      <c r="L26" s="8">
        <f t="shared" si="0"/>
        <v>4.1148379065522995</v>
      </c>
    </row>
    <row r="27" spans="1:12" x14ac:dyDescent="0.25">
      <c r="C27" s="10">
        <f>SUM(C3:C26)</f>
        <v>27175</v>
      </c>
      <c r="F27">
        <v>60</v>
      </c>
      <c r="G27" t="s">
        <v>74</v>
      </c>
      <c r="H27">
        <v>101</v>
      </c>
      <c r="I27" t="s">
        <v>28</v>
      </c>
      <c r="J27" s="8">
        <v>3</v>
      </c>
      <c r="K27" s="8">
        <v>1847.6150875160001</v>
      </c>
      <c r="L27" s="8">
        <f t="shared" si="0"/>
        <v>0.18476150875160002</v>
      </c>
    </row>
    <row r="28" spans="1:12" x14ac:dyDescent="0.25">
      <c r="F28">
        <v>61</v>
      </c>
      <c r="G28" t="s">
        <v>75</v>
      </c>
      <c r="H28">
        <v>101</v>
      </c>
      <c r="I28" t="s">
        <v>28</v>
      </c>
      <c r="J28" s="8">
        <v>3</v>
      </c>
      <c r="K28" s="8">
        <v>4304.2071411839997</v>
      </c>
      <c r="L28" s="8">
        <f t="shared" si="0"/>
        <v>0.43042071411839999</v>
      </c>
    </row>
    <row r="29" spans="1:12" x14ac:dyDescent="0.25">
      <c r="F29">
        <v>62</v>
      </c>
      <c r="G29" t="s">
        <v>76</v>
      </c>
      <c r="H29">
        <v>101</v>
      </c>
      <c r="I29" t="s">
        <v>28</v>
      </c>
      <c r="J29" s="8">
        <v>32</v>
      </c>
      <c r="K29" s="8">
        <v>184375.40415735904</v>
      </c>
      <c r="L29" s="8">
        <f t="shared" si="0"/>
        <v>18.437540415735903</v>
      </c>
    </row>
    <row r="30" spans="1:12" x14ac:dyDescent="0.25">
      <c r="F30">
        <v>63</v>
      </c>
      <c r="G30" t="s">
        <v>77</v>
      </c>
      <c r="H30">
        <v>101</v>
      </c>
      <c r="I30" t="s">
        <v>28</v>
      </c>
      <c r="J30" s="8">
        <v>2</v>
      </c>
      <c r="K30" s="8">
        <v>2505.0290637920002</v>
      </c>
      <c r="L30" s="8">
        <f t="shared" si="0"/>
        <v>0.25050290637920003</v>
      </c>
    </row>
    <row r="31" spans="1:12" x14ac:dyDescent="0.25">
      <c r="F31">
        <v>64</v>
      </c>
      <c r="G31" t="s">
        <v>78</v>
      </c>
      <c r="H31">
        <v>101</v>
      </c>
      <c r="I31" t="s">
        <v>28</v>
      </c>
      <c r="J31" s="8">
        <v>4</v>
      </c>
      <c r="K31" s="8">
        <v>7837.8506930799995</v>
      </c>
      <c r="L31" s="8">
        <f t="shared" si="0"/>
        <v>0.78378506930799996</v>
      </c>
    </row>
    <row r="32" spans="1:12" x14ac:dyDescent="0.25">
      <c r="F32">
        <v>65</v>
      </c>
      <c r="G32" t="s">
        <v>79</v>
      </c>
      <c r="H32">
        <v>101</v>
      </c>
      <c r="I32" t="s">
        <v>28</v>
      </c>
      <c r="J32" s="8">
        <v>19</v>
      </c>
      <c r="K32" s="8">
        <v>79333.199192960994</v>
      </c>
      <c r="L32" s="8">
        <f t="shared" si="0"/>
        <v>7.9333199192960997</v>
      </c>
    </row>
    <row r="33" spans="6:12" x14ac:dyDescent="0.25">
      <c r="F33">
        <v>66</v>
      </c>
      <c r="G33" t="s">
        <v>80</v>
      </c>
      <c r="H33">
        <v>101</v>
      </c>
      <c r="I33" t="s">
        <v>28</v>
      </c>
      <c r="J33" s="8">
        <v>28</v>
      </c>
      <c r="K33" s="8">
        <v>71048.210213973987</v>
      </c>
      <c r="L33" s="8">
        <f t="shared" si="0"/>
        <v>7.1048210213973988</v>
      </c>
    </row>
    <row r="34" spans="6:12" x14ac:dyDescent="0.25">
      <c r="F34">
        <v>67</v>
      </c>
      <c r="G34" t="s">
        <v>81</v>
      </c>
      <c r="H34">
        <v>2</v>
      </c>
      <c r="I34" t="s">
        <v>4</v>
      </c>
      <c r="J34" s="8">
        <v>1</v>
      </c>
      <c r="K34" s="8">
        <v>2644.3758863899998</v>
      </c>
      <c r="L34" s="8">
        <f t="shared" si="0"/>
        <v>0.26443758863899997</v>
      </c>
    </row>
    <row r="35" spans="6:12" x14ac:dyDescent="0.25">
      <c r="F35">
        <v>68</v>
      </c>
      <c r="G35" s="15" t="s">
        <v>82</v>
      </c>
      <c r="H35">
        <v>101</v>
      </c>
      <c r="I35" t="s">
        <v>28</v>
      </c>
      <c r="J35" s="8">
        <v>17</v>
      </c>
      <c r="K35" s="8">
        <v>52088.069808412009</v>
      </c>
      <c r="L35" s="8">
        <f t="shared" si="0"/>
        <v>5.2088069808412012</v>
      </c>
    </row>
    <row r="36" spans="6:12" x14ac:dyDescent="0.25">
      <c r="F36">
        <v>69</v>
      </c>
      <c r="G36" t="s">
        <v>83</v>
      </c>
      <c r="H36">
        <v>101</v>
      </c>
      <c r="I36" t="s">
        <v>28</v>
      </c>
      <c r="J36" s="8">
        <v>11</v>
      </c>
      <c r="K36" s="8">
        <v>39662.378911733002</v>
      </c>
      <c r="L36" s="8">
        <f t="shared" si="0"/>
        <v>3.9662378911733001</v>
      </c>
    </row>
    <row r="37" spans="6:12" x14ac:dyDescent="0.25">
      <c r="F37">
        <v>71</v>
      </c>
      <c r="G37" t="s">
        <v>84</v>
      </c>
      <c r="H37">
        <v>102</v>
      </c>
      <c r="I37" t="s">
        <v>7</v>
      </c>
      <c r="J37" s="8">
        <v>73</v>
      </c>
      <c r="K37" s="8">
        <v>447414.84059427801</v>
      </c>
      <c r="L37" s="8">
        <f t="shared" si="0"/>
        <v>44.741484059427798</v>
      </c>
    </row>
    <row r="38" spans="6:12" x14ac:dyDescent="0.25">
      <c r="F38">
        <v>73</v>
      </c>
      <c r="G38" t="s">
        <v>85</v>
      </c>
      <c r="H38">
        <v>102</v>
      </c>
      <c r="I38" t="s">
        <v>7</v>
      </c>
      <c r="J38" s="8">
        <v>32</v>
      </c>
      <c r="K38" s="8">
        <v>99138.921537326023</v>
      </c>
      <c r="L38" s="8">
        <f t="shared" si="0"/>
        <v>9.9138921537326024</v>
      </c>
    </row>
    <row r="39" spans="6:12" x14ac:dyDescent="0.25">
      <c r="F39">
        <v>74</v>
      </c>
      <c r="G39" t="s">
        <v>86</v>
      </c>
      <c r="H39">
        <v>102</v>
      </c>
      <c r="I39" t="s">
        <v>7</v>
      </c>
      <c r="J39" s="8">
        <v>27</v>
      </c>
      <c r="K39" s="8">
        <v>38990.548604417985</v>
      </c>
      <c r="L39" s="8">
        <f t="shared" si="0"/>
        <v>3.8990548604417987</v>
      </c>
    </row>
    <row r="40" spans="6:12" x14ac:dyDescent="0.25">
      <c r="F40">
        <v>80</v>
      </c>
      <c r="G40" t="s">
        <v>26</v>
      </c>
      <c r="H40">
        <v>80</v>
      </c>
      <c r="I40" t="s">
        <v>26</v>
      </c>
      <c r="J40" s="8">
        <v>17788</v>
      </c>
      <c r="K40" s="8">
        <v>146643503.18290937</v>
      </c>
      <c r="L40" s="8">
        <f t="shared" si="0"/>
        <v>14664.350318290937</v>
      </c>
    </row>
    <row r="41" spans="6:12" x14ac:dyDescent="0.25">
      <c r="F41">
        <v>91</v>
      </c>
      <c r="G41" t="s">
        <v>87</v>
      </c>
      <c r="H41">
        <v>104</v>
      </c>
      <c r="I41" t="s">
        <v>16</v>
      </c>
      <c r="J41" s="8">
        <v>1081</v>
      </c>
      <c r="K41" s="8">
        <v>6160299.7202056013</v>
      </c>
      <c r="L41" s="8">
        <f t="shared" si="0"/>
        <v>616.02997202056008</v>
      </c>
    </row>
    <row r="42" spans="6:12" x14ac:dyDescent="0.25">
      <c r="F42">
        <v>92</v>
      </c>
      <c r="G42" t="s">
        <v>88</v>
      </c>
      <c r="H42">
        <v>104</v>
      </c>
      <c r="I42" t="s">
        <v>16</v>
      </c>
      <c r="J42" s="8">
        <v>22</v>
      </c>
      <c r="K42" s="8">
        <v>459556.477363771</v>
      </c>
      <c r="L42" s="8">
        <f t="shared" si="0"/>
        <v>45.955647736377102</v>
      </c>
    </row>
    <row r="43" spans="6:12" x14ac:dyDescent="0.25">
      <c r="F43">
        <v>93</v>
      </c>
      <c r="G43" t="s">
        <v>89</v>
      </c>
      <c r="H43">
        <v>104</v>
      </c>
      <c r="I43" t="s">
        <v>16</v>
      </c>
      <c r="J43" s="8">
        <v>37</v>
      </c>
      <c r="K43" s="8">
        <v>168029.26469394099</v>
      </c>
      <c r="L43" s="8">
        <f t="shared" si="0"/>
        <v>16.802926469394098</v>
      </c>
    </row>
    <row r="44" spans="6:12" x14ac:dyDescent="0.25">
      <c r="F44">
        <v>250</v>
      </c>
      <c r="G44" t="s">
        <v>90</v>
      </c>
      <c r="H44">
        <v>250</v>
      </c>
      <c r="I44" t="s">
        <v>90</v>
      </c>
      <c r="J44" s="8">
        <v>50</v>
      </c>
      <c r="K44" s="8">
        <v>46160.879978481011</v>
      </c>
      <c r="L44" s="8">
        <f t="shared" si="0"/>
        <v>4.6160879978481013</v>
      </c>
    </row>
    <row r="45" spans="6:12" x14ac:dyDescent="0.25">
      <c r="J45" s="10">
        <f>SUM(J2:J44)</f>
        <v>47310</v>
      </c>
      <c r="L45" s="10">
        <f>SUM(L2:L44)</f>
        <v>27193.478787670138</v>
      </c>
    </row>
  </sheetData>
  <mergeCells count="1">
    <mergeCell ref="A1:C1"/>
  </mergeCells>
  <conditionalFormatting sqref="C3:C26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{99051134-5525-4D0D-AAED-2DB226C651BB}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051134-5525-4D0D-AAED-2DB226C651B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C3:C26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MCAE23</vt:lpstr>
      <vt:lpstr>SigPAC</vt:lpstr>
      <vt:lpstr>PAC</vt:lpstr>
    </vt:vector>
  </TitlesOfParts>
  <Company>ITACyL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de Blanco Medina</dc:creator>
  <cp:lastModifiedBy>Vicente de Blanco Medina</cp:lastModifiedBy>
  <dcterms:created xsi:type="dcterms:W3CDTF">2025-02-18T12:31:39Z</dcterms:created>
  <dcterms:modified xsi:type="dcterms:W3CDTF">2025-02-18T12:43:12Z</dcterms:modified>
</cp:coreProperties>
</file>